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bereznay\AppData\Local\Box\Box for Office\38878134908\Temp\yikyuzya.r5c\"/>
    </mc:Choice>
  </mc:AlternateContent>
  <xr:revisionPtr revIDLastSave="0" documentId="8_{E5E86688-5411-48BA-B101-95315C4D5F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3" r:id="rId1"/>
    <sheet name="Total" sheetId="2" r:id="rId2"/>
    <sheet name="Ladies" sheetId="4" r:id="rId3"/>
    <sheet name="Kids" sheetId="5" r:id="rId4"/>
  </sheets>
  <definedNames>
    <definedName name="_xlnm._FilterDatabase" localSheetId="3" hidden="1">Kids!$A$3:$W$16</definedName>
    <definedName name="_xlnm._FilterDatabase" localSheetId="2" hidden="1">Ladies!$A$4:$Z$53</definedName>
    <definedName name="_xlnm._FilterDatabase" localSheetId="1" hidden="1">Total!$A$5:$Z$68</definedName>
  </definedNames>
  <calcPr calcId="191028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4" l="1"/>
  <c r="N48" i="4" s="1"/>
  <c r="J51" i="4"/>
  <c r="N51" i="4" s="1"/>
  <c r="J37" i="4"/>
  <c r="J6" i="4"/>
  <c r="J22" i="4"/>
  <c r="J44" i="4"/>
  <c r="J9" i="4"/>
  <c r="J14" i="4"/>
  <c r="J8" i="4"/>
  <c r="J12" i="4"/>
  <c r="J40" i="4"/>
  <c r="J38" i="4"/>
  <c r="J31" i="4"/>
  <c r="J28" i="4"/>
  <c r="J21" i="4"/>
  <c r="J36" i="4"/>
  <c r="J41" i="4"/>
  <c r="J16" i="4"/>
  <c r="J7" i="4"/>
  <c r="J43" i="4"/>
  <c r="J5" i="4"/>
  <c r="J35" i="4"/>
  <c r="J47" i="4"/>
  <c r="J27" i="4"/>
  <c r="J15" i="4"/>
  <c r="J50" i="4"/>
  <c r="J10" i="4"/>
  <c r="J30" i="4"/>
  <c r="J39" i="4"/>
  <c r="J53" i="4"/>
  <c r="J29" i="4"/>
  <c r="J18" i="4"/>
  <c r="J45" i="4"/>
  <c r="J26" i="4"/>
  <c r="J24" i="4"/>
  <c r="J25" i="4"/>
  <c r="J11" i="4"/>
  <c r="J32" i="4"/>
  <c r="J42" i="4"/>
  <c r="J33" i="4"/>
  <c r="J20" i="4"/>
  <c r="J46" i="4"/>
  <c r="J34" i="4"/>
  <c r="J52" i="4"/>
  <c r="J19" i="4"/>
  <c r="J17" i="4"/>
  <c r="J13" i="4"/>
  <c r="J23" i="4"/>
  <c r="J49" i="4"/>
  <c r="J12" i="5"/>
  <c r="N12" i="5" s="1"/>
  <c r="I12" i="5" l="1"/>
  <c r="L12" i="5"/>
  <c r="J3" i="4"/>
  <c r="L48" i="4"/>
  <c r="I51" i="4"/>
  <c r="L51" i="4"/>
  <c r="I48" i="4"/>
  <c r="J4" i="2"/>
  <c r="N49" i="2"/>
  <c r="L49" i="2"/>
  <c r="I49" i="2"/>
  <c r="N52" i="2"/>
  <c r="L52" i="2"/>
  <c r="I52" i="2"/>
  <c r="N63" i="2"/>
  <c r="L63" i="2"/>
  <c r="I63" i="2"/>
  <c r="N45" i="2" l="1"/>
  <c r="N44" i="4"/>
  <c r="L45" i="2" l="1"/>
  <c r="I45" i="2"/>
  <c r="I44" i="4"/>
  <c r="L44" i="4"/>
  <c r="M5" i="5"/>
  <c r="M8" i="5"/>
  <c r="M13" i="5"/>
  <c r="M14" i="5"/>
  <c r="M6" i="5"/>
  <c r="M7" i="5"/>
  <c r="M9" i="5"/>
  <c r="M10" i="5"/>
  <c r="M11" i="5"/>
  <c r="M16" i="5"/>
  <c r="M15" i="5"/>
  <c r="M17" i="5"/>
  <c r="M4" i="5"/>
  <c r="M7" i="4"/>
  <c r="M16" i="4"/>
  <c r="M19" i="4"/>
  <c r="M8" i="4"/>
  <c r="M10" i="4"/>
  <c r="M11" i="4"/>
  <c r="M6" i="4"/>
  <c r="M18" i="4"/>
  <c r="M13" i="4"/>
  <c r="M12" i="4"/>
  <c r="M26" i="4"/>
  <c r="M9" i="4"/>
  <c r="M43" i="4"/>
  <c r="M25" i="4"/>
  <c r="M32" i="4"/>
  <c r="M29" i="4"/>
  <c r="M47" i="4"/>
  <c r="M14" i="4"/>
  <c r="M15" i="4"/>
  <c r="M20" i="4"/>
  <c r="M40" i="4"/>
  <c r="M22" i="4"/>
  <c r="M35" i="4"/>
  <c r="M21" i="4"/>
  <c r="M23" i="4"/>
  <c r="M30" i="4"/>
  <c r="M28" i="4"/>
  <c r="M24" i="4"/>
  <c r="M27" i="4"/>
  <c r="M31" i="4"/>
  <c r="M33" i="4"/>
  <c r="M37" i="4"/>
  <c r="M34" i="4"/>
  <c r="M36" i="4"/>
  <c r="M41" i="4"/>
  <c r="M38" i="4"/>
  <c r="M39" i="4"/>
  <c r="M42" i="4"/>
  <c r="M50" i="4"/>
  <c r="M45" i="4"/>
  <c r="M49" i="4"/>
  <c r="M46" i="4"/>
  <c r="M52" i="4"/>
  <c r="M53" i="4"/>
  <c r="M17" i="4"/>
  <c r="M5" i="4"/>
  <c r="N55" i="2" l="1"/>
  <c r="I55" i="2" l="1"/>
  <c r="J4" i="5" l="1"/>
  <c r="L55" i="2"/>
  <c r="N4" i="5" l="1"/>
  <c r="L4" i="5"/>
  <c r="I4" i="5"/>
  <c r="L62" i="2" l="1"/>
  <c r="I62" i="2"/>
  <c r="N62" i="2"/>
  <c r="J11" i="5"/>
  <c r="L61" i="2"/>
  <c r="J10" i="5"/>
  <c r="N61" i="2"/>
  <c r="I61" i="2"/>
  <c r="N25" i="2"/>
  <c r="I25" i="2"/>
  <c r="L25" i="2"/>
  <c r="I27" i="2"/>
  <c r="N27" i="2"/>
  <c r="L27" i="2"/>
  <c r="I34" i="2"/>
  <c r="L34" i="2"/>
  <c r="N34" i="2"/>
  <c r="I41" i="2"/>
  <c r="L41" i="2"/>
  <c r="N41" i="2"/>
  <c r="N30" i="2"/>
  <c r="L30" i="2"/>
  <c r="I30" i="2"/>
  <c r="L42" i="2"/>
  <c r="N42" i="2"/>
  <c r="I42" i="2"/>
  <c r="L20" i="2"/>
  <c r="I20" i="2"/>
  <c r="N20" i="2"/>
  <c r="N21" i="2"/>
  <c r="L21" i="2"/>
  <c r="I21" i="2"/>
  <c r="L47" i="2"/>
  <c r="N47" i="2"/>
  <c r="I47" i="2"/>
  <c r="N37" i="2"/>
  <c r="I37" i="2"/>
  <c r="L37" i="2"/>
  <c r="J16" i="5"/>
  <c r="L67" i="2"/>
  <c r="N67" i="2"/>
  <c r="I67" i="2"/>
  <c r="I50" i="2"/>
  <c r="L50" i="2"/>
  <c r="N50" i="2"/>
  <c r="J6" i="5"/>
  <c r="I57" i="2"/>
  <c r="L57" i="2"/>
  <c r="N57" i="2"/>
  <c r="I53" i="2"/>
  <c r="N53" i="2"/>
  <c r="L53" i="2"/>
  <c r="I16" i="2"/>
  <c r="L16" i="2"/>
  <c r="N16" i="2"/>
  <c r="N31" i="2"/>
  <c r="L31" i="2"/>
  <c r="I31" i="2"/>
  <c r="L9" i="2"/>
  <c r="N9" i="2"/>
  <c r="I9" i="2"/>
  <c r="N33" i="2"/>
  <c r="L33" i="2"/>
  <c r="I33" i="2"/>
  <c r="L60" i="2"/>
  <c r="I60" i="2"/>
  <c r="J9" i="5"/>
  <c r="N60" i="2"/>
  <c r="I56" i="2"/>
  <c r="L56" i="2"/>
  <c r="J5" i="5"/>
  <c r="N56" i="2"/>
  <c r="L14" i="2"/>
  <c r="N14" i="2"/>
  <c r="I14" i="2"/>
  <c r="N39" i="2"/>
  <c r="I39" i="2"/>
  <c r="L39" i="2"/>
  <c r="N44" i="2"/>
  <c r="L44" i="2"/>
  <c r="I44" i="2"/>
  <c r="L65" i="2"/>
  <c r="J14" i="5"/>
  <c r="N65" i="2"/>
  <c r="I65" i="2"/>
  <c r="N58" i="2"/>
  <c r="I58" i="2"/>
  <c r="J7" i="5"/>
  <c r="L58" i="2"/>
  <c r="I38" i="2"/>
  <c r="N38" i="2"/>
  <c r="L38" i="2"/>
  <c r="N36" i="2"/>
  <c r="I36" i="2"/>
  <c r="L36" i="2"/>
  <c r="N29" i="2"/>
  <c r="L29" i="2"/>
  <c r="I29" i="2"/>
  <c r="L11" i="2"/>
  <c r="N11" i="2"/>
  <c r="I11" i="2"/>
  <c r="I64" i="2"/>
  <c r="N64" i="2"/>
  <c r="L64" i="2"/>
  <c r="J13" i="5"/>
  <c r="L18" i="2"/>
  <c r="N18" i="2"/>
  <c r="I18" i="2"/>
  <c r="I13" i="2"/>
  <c r="L13" i="2"/>
  <c r="N13" i="2"/>
  <c r="I6" i="2"/>
  <c r="L6" i="2"/>
  <c r="N6" i="2"/>
  <c r="N22" i="2"/>
  <c r="I22" i="2"/>
  <c r="L22" i="2"/>
  <c r="J8" i="5"/>
  <c r="L59" i="2"/>
  <c r="N59" i="2"/>
  <c r="I59" i="2"/>
  <c r="L8" i="2"/>
  <c r="N8" i="2"/>
  <c r="I8" i="2"/>
  <c r="L26" i="2"/>
  <c r="I26" i="2"/>
  <c r="N26" i="2"/>
  <c r="L46" i="2"/>
  <c r="N46" i="2"/>
  <c r="I46" i="2"/>
  <c r="L12" i="2"/>
  <c r="I12" i="2"/>
  <c r="N12" i="2"/>
  <c r="N43" i="2"/>
  <c r="L43" i="2"/>
  <c r="I43" i="2"/>
  <c r="I54" i="2"/>
  <c r="N54" i="2"/>
  <c r="L54" i="2"/>
  <c r="L48" i="2"/>
  <c r="N48" i="2"/>
  <c r="I48" i="2"/>
  <c r="N40" i="2"/>
  <c r="I40" i="2"/>
  <c r="L40" i="2"/>
  <c r="L19" i="2"/>
  <c r="N19" i="2"/>
  <c r="I19" i="2"/>
  <c r="N10" i="2"/>
  <c r="L10" i="2"/>
  <c r="L7" i="2"/>
  <c r="N7" i="2"/>
  <c r="L66" i="2"/>
  <c r="I66" i="2"/>
  <c r="N66" i="2"/>
  <c r="J15" i="5"/>
  <c r="N35" i="2"/>
  <c r="I35" i="2"/>
  <c r="L35" i="2"/>
  <c r="N23" i="2"/>
  <c r="L23" i="2"/>
  <c r="L28" i="2"/>
  <c r="N28" i="2"/>
  <c r="I28" i="2"/>
  <c r="I68" i="2"/>
  <c r="J17" i="5"/>
  <c r="L68" i="2"/>
  <c r="N68" i="2"/>
  <c r="N51" i="2"/>
  <c r="I51" i="2"/>
  <c r="L51" i="2"/>
  <c r="I32" i="2"/>
  <c r="N32" i="2"/>
  <c r="L32" i="2"/>
  <c r="N24" i="2"/>
  <c r="L24" i="2"/>
  <c r="I24" i="2"/>
  <c r="N15" i="2"/>
  <c r="L15" i="2"/>
  <c r="J2" i="5" l="1"/>
  <c r="N9" i="4"/>
  <c r="L9" i="4"/>
  <c r="N25" i="4"/>
  <c r="L25" i="4"/>
  <c r="I25" i="4"/>
  <c r="N21" i="4"/>
  <c r="L21" i="4"/>
  <c r="I21" i="4"/>
  <c r="I28" i="4"/>
  <c r="N28" i="4"/>
  <c r="L28" i="4"/>
  <c r="L13" i="4"/>
  <c r="I13" i="4"/>
  <c r="N13" i="4"/>
  <c r="N31" i="4"/>
  <c r="L31" i="4"/>
  <c r="I31" i="4"/>
  <c r="N53" i="4"/>
  <c r="L53" i="4"/>
  <c r="I53" i="4"/>
  <c r="N13" i="5"/>
  <c r="L13" i="5"/>
  <c r="I13" i="5"/>
  <c r="I32" i="4"/>
  <c r="L32" i="4"/>
  <c r="N32" i="4"/>
  <c r="I52" i="4"/>
  <c r="N52" i="4"/>
  <c r="L52" i="4"/>
  <c r="N6" i="5"/>
  <c r="L6" i="5"/>
  <c r="I6" i="5"/>
  <c r="L36" i="4"/>
  <c r="N36" i="4"/>
  <c r="I36" i="4"/>
  <c r="N46" i="4"/>
  <c r="I46" i="4"/>
  <c r="L46" i="4"/>
  <c r="N41" i="4"/>
  <c r="L41" i="4"/>
  <c r="I41" i="4"/>
  <c r="I24" i="4"/>
  <c r="L24" i="4"/>
  <c r="N24" i="4"/>
  <c r="N15" i="4"/>
  <c r="L15" i="4"/>
  <c r="I15" i="4"/>
  <c r="I11" i="4"/>
  <c r="N11" i="4"/>
  <c r="L11" i="4"/>
  <c r="L5" i="5"/>
  <c r="I5" i="5"/>
  <c r="N5" i="5"/>
  <c r="I50" i="4"/>
  <c r="N50" i="4"/>
  <c r="L50" i="4"/>
  <c r="N27" i="4"/>
  <c r="L27" i="4"/>
  <c r="I27" i="4"/>
  <c r="I15" i="5"/>
  <c r="N15" i="5"/>
  <c r="L15" i="5"/>
  <c r="N14" i="5"/>
  <c r="I14" i="5"/>
  <c r="L14" i="5"/>
  <c r="N18" i="4"/>
  <c r="L18" i="4"/>
  <c r="I18" i="4"/>
  <c r="L10" i="5"/>
  <c r="I10" i="5"/>
  <c r="N10" i="5"/>
  <c r="N16" i="5"/>
  <c r="I16" i="5"/>
  <c r="L16" i="5"/>
  <c r="L35" i="4"/>
  <c r="N35" i="4"/>
  <c r="I35" i="4"/>
  <c r="L49" i="4"/>
  <c r="I49" i="4"/>
  <c r="N49" i="4"/>
  <c r="I20" i="4"/>
  <c r="N20" i="4"/>
  <c r="L20" i="4"/>
  <c r="N29" i="4"/>
  <c r="L29" i="4"/>
  <c r="I29" i="4"/>
  <c r="I5" i="4"/>
  <c r="L5" i="4"/>
  <c r="N5" i="4"/>
  <c r="L22" i="4"/>
  <c r="N22" i="4"/>
  <c r="I17" i="4"/>
  <c r="L17" i="4"/>
  <c r="N17" i="4"/>
  <c r="L7" i="4"/>
  <c r="N7" i="4"/>
  <c r="I7" i="4"/>
  <c r="N8" i="4"/>
  <c r="L8" i="4"/>
  <c r="I8" i="4"/>
  <c r="L14" i="4"/>
  <c r="N14" i="4"/>
  <c r="N9" i="5"/>
  <c r="L9" i="5"/>
  <c r="I9" i="5"/>
  <c r="L8" i="5"/>
  <c r="N8" i="5"/>
  <c r="I8" i="5"/>
  <c r="L10" i="4"/>
  <c r="I10" i="4"/>
  <c r="N10" i="4"/>
  <c r="N37" i="4"/>
  <c r="L37" i="4"/>
  <c r="I37" i="4"/>
  <c r="N43" i="4"/>
  <c r="L43" i="4"/>
  <c r="I43" i="4"/>
  <c r="N19" i="4"/>
  <c r="L19" i="4"/>
  <c r="I19" i="4"/>
  <c r="I40" i="4"/>
  <c r="N40" i="4"/>
  <c r="L40" i="4"/>
  <c r="L6" i="4"/>
  <c r="N6" i="4"/>
  <c r="I17" i="5"/>
  <c r="N17" i="5"/>
  <c r="L17" i="5"/>
  <c r="I34" i="4"/>
  <c r="N34" i="4"/>
  <c r="L34" i="4"/>
  <c r="N7" i="5"/>
  <c r="I7" i="5"/>
  <c r="L7" i="5"/>
  <c r="N11" i="5"/>
  <c r="L11" i="5"/>
  <c r="I11" i="5"/>
  <c r="L39" i="4"/>
  <c r="N39" i="4"/>
  <c r="I39" i="4"/>
  <c r="N30" i="4"/>
  <c r="I30" i="4"/>
  <c r="L30" i="4"/>
  <c r="N23" i="4"/>
  <c r="L23" i="4"/>
  <c r="I23" i="4"/>
  <c r="L45" i="4"/>
  <c r="I45" i="4"/>
  <c r="N45" i="4"/>
  <c r="L47" i="4"/>
  <c r="N47" i="4"/>
  <c r="I47" i="4"/>
  <c r="N42" i="4"/>
  <c r="I42" i="4"/>
  <c r="L42" i="4"/>
  <c r="L12" i="4"/>
  <c r="N12" i="4"/>
  <c r="I12" i="4"/>
  <c r="N38" i="4"/>
  <c r="L38" i="4"/>
  <c r="I38" i="4"/>
  <c r="I33" i="4"/>
  <c r="N33" i="4"/>
  <c r="L33" i="4"/>
  <c r="N26" i="4"/>
  <c r="L26" i="4"/>
  <c r="I26" i="4"/>
  <c r="L2" i="5" l="1"/>
  <c r="N2" i="5"/>
  <c r="N17" i="2"/>
  <c r="N4" i="2" s="1"/>
  <c r="L17" i="2"/>
  <c r="L4" i="2" s="1"/>
  <c r="I17" i="2"/>
  <c r="I16" i="4" l="1"/>
  <c r="L16" i="4"/>
  <c r="L3" i="4" s="1"/>
  <c r="N16" i="4"/>
  <c r="N3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<sst xmlns="http://schemas.openxmlformats.org/spreadsheetml/2006/main" count="962" uniqueCount="201">
  <si>
    <t>LADIES</t>
  </si>
  <si>
    <t>JELLY</t>
  </si>
  <si>
    <t>SANDALS</t>
  </si>
  <si>
    <t>SLIDES</t>
  </si>
  <si>
    <t>HEELS</t>
  </si>
  <si>
    <t>EVA WEDGES</t>
  </si>
  <si>
    <t>CLOG</t>
  </si>
  <si>
    <t>BOOTS</t>
  </si>
  <si>
    <t>SNEAKER</t>
  </si>
  <si>
    <t>KIDS</t>
  </si>
  <si>
    <t>FOOTBED</t>
  </si>
  <si>
    <t>Grand Total</t>
  </si>
  <si>
    <t>Sizing Breakdown</t>
  </si>
  <si>
    <t>OMIKS</t>
  </si>
  <si>
    <t>OMIL</t>
  </si>
  <si>
    <t>OMIR</t>
  </si>
  <si>
    <t>Image</t>
  </si>
  <si>
    <t>Identifier</t>
  </si>
  <si>
    <t>Gender</t>
  </si>
  <si>
    <t>Category</t>
  </si>
  <si>
    <t>Style</t>
  </si>
  <si>
    <t>Description</t>
  </si>
  <si>
    <t>Color</t>
  </si>
  <si>
    <t>Case Pack</t>
  </si>
  <si>
    <t>Total Cases</t>
  </si>
  <si>
    <t>Total ATS</t>
  </si>
  <si>
    <t>MSRP</t>
  </si>
  <si>
    <t>Ext MSRP</t>
  </si>
  <si>
    <t>222475~L-MULTI1-OMIL1</t>
  </si>
  <si>
    <t>222475~L</t>
  </si>
  <si>
    <t>LADIES FASHION SHOES</t>
  </si>
  <si>
    <t>MULTI1</t>
  </si>
  <si>
    <t>222475~L-LEOPARD-OMIL3</t>
  </si>
  <si>
    <t>LEOPARD</t>
  </si>
  <si>
    <t>Solid Size Solid Pack</t>
  </si>
  <si>
    <t>222475~L-SNAKE-OMIL2</t>
  </si>
  <si>
    <t>SNAKE</t>
  </si>
  <si>
    <t>222475~L-BLUE-OMIL3</t>
  </si>
  <si>
    <t>BLUE</t>
  </si>
  <si>
    <t>222475~L-SNAKE-OMIL3</t>
  </si>
  <si>
    <t>222475~L-BLUE-OMIL2</t>
  </si>
  <si>
    <t>222475~L-MULTI1-OMIL3</t>
  </si>
  <si>
    <t>222477~L-BLACK SNAKE-OMIL1</t>
  </si>
  <si>
    <t>222477~L</t>
  </si>
  <si>
    <t>BLACK SNAKE</t>
  </si>
  <si>
    <t>BLACK</t>
  </si>
  <si>
    <t>GOLD</t>
  </si>
  <si>
    <t>GJ-R106721~L-BLUSH-OMIL</t>
  </si>
  <si>
    <t>GJ-R106721~L</t>
  </si>
  <si>
    <t>LADIES ORNAMENTED JELLY SANDAL</t>
  </si>
  <si>
    <t>BLUSH</t>
  </si>
  <si>
    <t>NUDE</t>
  </si>
  <si>
    <t>HWOM-1003~R-WS-BLACK-OMIR</t>
  </si>
  <si>
    <t>HWOM-1003~R-WS</t>
  </si>
  <si>
    <t>DIAMOND BLING SANDAL</t>
  </si>
  <si>
    <t>BROWN</t>
  </si>
  <si>
    <t>OMCS-6362K~KS-BLACK/WHITE-OMIKS</t>
  </si>
  <si>
    <t>OMCS-6362K~KS</t>
  </si>
  <si>
    <t>GIRLS BUFFALO PLAID FOOTBED</t>
  </si>
  <si>
    <t>BLACK/WHITE</t>
  </si>
  <si>
    <t>OMCS-6362K~KS-PINK/BLACK-OMIKS</t>
  </si>
  <si>
    <t>PINK/BLACK</t>
  </si>
  <si>
    <t>WHITE</t>
  </si>
  <si>
    <t>LADIES FASHION SANDALS</t>
  </si>
  <si>
    <t>OMH-5732-ZEBRA-L</t>
  </si>
  <si>
    <t>OMH-5732</t>
  </si>
  <si>
    <t>PEEL AND STICK FLAT SANDAL</t>
  </si>
  <si>
    <t>ZEBRA</t>
  </si>
  <si>
    <t>COGNAC</t>
  </si>
  <si>
    <t>OMH-5794-RED-L</t>
  </si>
  <si>
    <t>OMH-5794</t>
  </si>
  <si>
    <t>LADIES GINGHAM SNEAKER</t>
  </si>
  <si>
    <t>RED</t>
  </si>
  <si>
    <t>OMK-8069K~KS-LEOPARD-OMIKS</t>
  </si>
  <si>
    <t>OMK-8069K~KS</t>
  </si>
  <si>
    <t>OMG LOW TOP SNEAKER WITH FUR TRIM</t>
  </si>
  <si>
    <t>GREY</t>
  </si>
  <si>
    <t>SILVER</t>
  </si>
  <si>
    <t>OMO-1557K~KS-MULTI-OMIKS</t>
  </si>
  <si>
    <t>OMO-1557K~KS</t>
  </si>
  <si>
    <t>OMG LEOPARD SANDAL</t>
  </si>
  <si>
    <t>MULTI</t>
  </si>
  <si>
    <t>OMO-1578K~KS-BLACK-OMIKS</t>
  </si>
  <si>
    <t>OMO-1578K~KS</t>
  </si>
  <si>
    <t>OMG PULL ON BOOT WITH ELASTIC GORE</t>
  </si>
  <si>
    <t>OMO-1578K~KS-LEOPARD-OMIKS</t>
  </si>
  <si>
    <t>OMO-1825K~KS-GREY-OMIKS</t>
  </si>
  <si>
    <t>OMO-1825K~KS</t>
  </si>
  <si>
    <t>OMG FUR LINED DOUBLE GORE SNEAKER</t>
  </si>
  <si>
    <t>OMO-1825K~KS-BLUSH-OMIKS</t>
  </si>
  <si>
    <t>OMO-1912K-SILVER-OMISK</t>
  </si>
  <si>
    <t>OMO-1912K</t>
  </si>
  <si>
    <t>OM GIRL SILVER STRAP STUD SANDAL</t>
  </si>
  <si>
    <t>OMO-2024K~KS-ORANGE-OMIKS</t>
  </si>
  <si>
    <t>OMO-2024K~KS</t>
  </si>
  <si>
    <t>OMG PULL ON KNIT SNEAKER</t>
  </si>
  <si>
    <t>ORANGE</t>
  </si>
  <si>
    <t>OMO-2504K-BLACK-OMISK</t>
  </si>
  <si>
    <t>OMO-2504K</t>
  </si>
  <si>
    <t>OM GIRL BLACK DOUBLE CHAIN SANDAL</t>
  </si>
  <si>
    <t>YELLOW</t>
  </si>
  <si>
    <t>OMP-2576-NAVY MULTI-L</t>
  </si>
  <si>
    <t>OMP-2576</t>
  </si>
  <si>
    <t>CONVERTABLE FUR LINED CLOG</t>
  </si>
  <si>
    <t>NAVY MULTI</t>
  </si>
  <si>
    <t>OMP-2603-RED-L</t>
  </si>
  <si>
    <t>OMP-2603</t>
  </si>
  <si>
    <t>LADIES JELLY HEEL</t>
  </si>
  <si>
    <t>OMP-2603-YELLOW-L</t>
  </si>
  <si>
    <t>OMP-2604-FUCHSIA-L</t>
  </si>
  <si>
    <t>OMP-2604</t>
  </si>
  <si>
    <t>FUCHSIA</t>
  </si>
  <si>
    <t>OMRA-8058~L-BLUE-OMIL</t>
  </si>
  <si>
    <t>OMRA-8058~L</t>
  </si>
  <si>
    <t>OMRA-8155-BLACK-L</t>
  </si>
  <si>
    <t>OMRA-8155</t>
  </si>
  <si>
    <t>PEARL THONG JELLY SANDAL</t>
  </si>
  <si>
    <t>OMRA-8155-NUDE-L</t>
  </si>
  <si>
    <t>OMRA-8263-NUDE-L</t>
  </si>
  <si>
    <t>OMRA-8263</t>
  </si>
  <si>
    <t>OMRA-8263-BLACK-L</t>
  </si>
  <si>
    <t>OMRA-8263-CLEAR-L</t>
  </si>
  <si>
    <t>CLEAR</t>
  </si>
  <si>
    <t>OMRA-8290-MULTI-L</t>
  </si>
  <si>
    <t>OMRA-8290</t>
  </si>
  <si>
    <t>DOUBLE BUCKLE RHINESTONE JELLY SLIDE</t>
  </si>
  <si>
    <t>OMRA-8338-NAVY-L</t>
  </si>
  <si>
    <t>OMRA-8338</t>
  </si>
  <si>
    <t>TIE DYE HOOD EVA WEDGE</t>
  </si>
  <si>
    <t>NAVY</t>
  </si>
  <si>
    <t>OMRA-8408-FUCHSIA-R</t>
  </si>
  <si>
    <t>OMRA-8408</t>
  </si>
  <si>
    <t>LADIES HOLIDAY SANDALS</t>
  </si>
  <si>
    <t>OMRA-8455-NUDE-L</t>
  </si>
  <si>
    <t>OMRA-8455</t>
  </si>
  <si>
    <t>OMRA-8480</t>
  </si>
  <si>
    <t>STUDDED STRAPPY SANDAL</t>
  </si>
  <si>
    <t>OMRA-8480-SILVER-L</t>
  </si>
  <si>
    <t>OMRA-8480-BLACK-L</t>
  </si>
  <si>
    <t>OMRA-8502-BLUSH-L</t>
  </si>
  <si>
    <t>OMRA-8502</t>
  </si>
  <si>
    <t>Z STRAP STUD LADIES JELLY</t>
  </si>
  <si>
    <t>OMRA-8502-WHITE-L</t>
  </si>
  <si>
    <t>OMRA-8502-CLEAR-L</t>
  </si>
  <si>
    <t>OMRA-8519-COGNAC-L</t>
  </si>
  <si>
    <t>OMRA-8519</t>
  </si>
  <si>
    <t>CHAIN SQUARE TOE HEEL</t>
  </si>
  <si>
    <t>OMRA-8525-RAINBOW-L</t>
  </si>
  <si>
    <t>OMRA-8525</t>
  </si>
  <si>
    <t>2 BUCKLE RAINBOW SANDALS</t>
  </si>
  <si>
    <t>RAINBOW</t>
  </si>
  <si>
    <t>OMRA-8572-BLACK-L</t>
  </si>
  <si>
    <t>OMRA-8572</t>
  </si>
  <si>
    <t>RHINESTONE BOW JELLY SANDAL</t>
  </si>
  <si>
    <t>OMRA-8572-CLEAR-L</t>
  </si>
  <si>
    <t>OMRA-8580-BLUSH-L</t>
  </si>
  <si>
    <t>OMRA-8580</t>
  </si>
  <si>
    <t>GEM BUTTERFLY JELLY THONG SANDAL</t>
  </si>
  <si>
    <t>OMRA-8580-BLACK-L</t>
  </si>
  <si>
    <t>OMRA-8581</t>
  </si>
  <si>
    <t>PEARL DUAL BAND JELLY SLIDE</t>
  </si>
  <si>
    <t>OMRA-8581-NUDE-L</t>
  </si>
  <si>
    <t>OMRA-8581-CLEAR-L</t>
  </si>
  <si>
    <t>OMRA-8649-GOLD-L</t>
  </si>
  <si>
    <t>OMRA-8649</t>
  </si>
  <si>
    <t>RHINESTONE JELLY SLIDE</t>
  </si>
  <si>
    <t>OMRA-8694-CLEAR-L</t>
  </si>
  <si>
    <t>OMRA-8694</t>
  </si>
  <si>
    <t>CAGED BLING JELLY</t>
  </si>
  <si>
    <t>OMRA-8722-WHITE-L</t>
  </si>
  <si>
    <t>OMRA-8722</t>
  </si>
  <si>
    <t>METALLIC SQUARE TOE HEEL</t>
  </si>
  <si>
    <t>OMRA-8794-CLEAR-L</t>
  </si>
  <si>
    <t>OMRA-8794</t>
  </si>
  <si>
    <t>OMRA-9069-GREY-R</t>
  </si>
  <si>
    <t>OMRA-9069</t>
  </si>
  <si>
    <t>TWO TONE COMBAT BOOT</t>
  </si>
  <si>
    <t>OMRA-9069-BROWN-R</t>
  </si>
  <si>
    <t>OMW-1074K-IVORY-OMIKS</t>
  </si>
  <si>
    <t>OMW-1074K</t>
  </si>
  <si>
    <t>GIRLS CAT EAR BOOTS</t>
  </si>
  <si>
    <t>IVORY</t>
  </si>
  <si>
    <t>OMRA-8884-TAUPE-R</t>
  </si>
  <si>
    <t>OMRA-8884</t>
  </si>
  <si>
    <t>SLIP ON CLOG W FUR</t>
  </si>
  <si>
    <t>TAUPE</t>
  </si>
  <si>
    <t>222475~L-MULTI1-OMIL2</t>
  </si>
  <si>
    <t>ATS</t>
  </si>
  <si>
    <t xml:space="preserve">Ext MSRP </t>
  </si>
  <si>
    <t xml:space="preserve">Avg MSRP </t>
  </si>
  <si>
    <t xml:space="preserve">Ext Offer Price </t>
  </si>
  <si>
    <t xml:space="preserve">Avg Offer Price </t>
  </si>
  <si>
    <t>Offer Price</t>
  </si>
  <si>
    <t>Ext Offer Price</t>
  </si>
  <si>
    <t>OMK-8069K~KS-GREY-OMIKS</t>
  </si>
  <si>
    <t>OMO-1628K~KS-GREY-OMIKS</t>
  </si>
  <si>
    <t>OMO-1628K~KS</t>
  </si>
  <si>
    <t>OMG FUR CUFF SNEAKER</t>
  </si>
  <si>
    <t>OMRA-8480-PINK-L</t>
  </si>
  <si>
    <t>PINK</t>
  </si>
  <si>
    <t>OMRA-8694-PINK-L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</si>
</sst>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1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44" fontId="0" fillId="0" borderId="0" xfId="2" applyFont="1" applyBorder="1" applyAlignment="1">
      <alignment vertical="center"/>
    </xf>
    <xf numFmtId="44" fontId="0" fillId="0" borderId="0" xfId="2" applyFont="1" applyAlignment="1">
      <alignment vertical="center"/>
    </xf>
    <xf numFmtId="44" fontId="3" fillId="0" borderId="0" xfId="2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44" fontId="0" fillId="0" borderId="0" xfId="0" applyNumberFormat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0" borderId="0" xfId="0" pivotButton="1" applyAlignment="1">
      <alignment horizontal="center" vertical="center"/>
    </xf>
    <xf numFmtId="165" fontId="0" fillId="0" borderId="0" xfId="0" applyNumberFormat="1"/>
    <xf numFmtId="165" fontId="3" fillId="0" borderId="0" xfId="2" applyNumberFormat="1" applyFont="1" applyAlignment="1">
      <alignment vertical="center"/>
    </xf>
    <xf numFmtId="0" fontId="3" fillId="4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CB4DB7BC-023B-4396-B837-CCE2D462D785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wrapText="1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pivotCacheDefinition" Target="pivotCache/pivotCacheDefinition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.png"/><Relationship Id="rId18" Type="http://schemas.openxmlformats.org/officeDocument/2006/relationships/image" Target="../media/image25.png"/><Relationship Id="rId26" Type="http://schemas.openxmlformats.org/officeDocument/2006/relationships/image" Target="../media/image33.png"/><Relationship Id="rId39" Type="http://schemas.openxmlformats.org/officeDocument/2006/relationships/image" Target="../media/image46.png"/><Relationship Id="rId21" Type="http://schemas.openxmlformats.org/officeDocument/2006/relationships/image" Target="../media/image28.png"/><Relationship Id="rId34" Type="http://schemas.openxmlformats.org/officeDocument/2006/relationships/image" Target="../media/image41.png"/><Relationship Id="rId42" Type="http://schemas.openxmlformats.org/officeDocument/2006/relationships/image" Target="../media/image49.png"/><Relationship Id="rId47" Type="http://schemas.openxmlformats.org/officeDocument/2006/relationships/image" Target="../media/image54.png"/><Relationship Id="rId50" Type="http://schemas.openxmlformats.org/officeDocument/2006/relationships/image" Target="../media/image57.png"/><Relationship Id="rId55" Type="http://schemas.openxmlformats.org/officeDocument/2006/relationships/image" Target="../media/image62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9" Type="http://schemas.openxmlformats.org/officeDocument/2006/relationships/image" Target="../media/image36.png"/><Relationship Id="rId11" Type="http://schemas.openxmlformats.org/officeDocument/2006/relationships/image" Target="../media/image18.png"/><Relationship Id="rId24" Type="http://schemas.openxmlformats.org/officeDocument/2006/relationships/image" Target="../media/image31.png"/><Relationship Id="rId32" Type="http://schemas.openxmlformats.org/officeDocument/2006/relationships/image" Target="../media/image39.png"/><Relationship Id="rId37" Type="http://schemas.openxmlformats.org/officeDocument/2006/relationships/image" Target="../media/image44.png"/><Relationship Id="rId40" Type="http://schemas.openxmlformats.org/officeDocument/2006/relationships/image" Target="../media/image47.png"/><Relationship Id="rId45" Type="http://schemas.openxmlformats.org/officeDocument/2006/relationships/image" Target="../media/image52.png"/><Relationship Id="rId53" Type="http://schemas.openxmlformats.org/officeDocument/2006/relationships/image" Target="../media/image60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19" Type="http://schemas.openxmlformats.org/officeDocument/2006/relationships/image" Target="../media/image26.png"/><Relationship Id="rId31" Type="http://schemas.openxmlformats.org/officeDocument/2006/relationships/image" Target="../media/image38.png"/><Relationship Id="rId44" Type="http://schemas.openxmlformats.org/officeDocument/2006/relationships/image" Target="../media/image51.png"/><Relationship Id="rId52" Type="http://schemas.openxmlformats.org/officeDocument/2006/relationships/image" Target="../media/image59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png"/><Relationship Id="rId35" Type="http://schemas.openxmlformats.org/officeDocument/2006/relationships/image" Target="../media/image42.png"/><Relationship Id="rId43" Type="http://schemas.openxmlformats.org/officeDocument/2006/relationships/image" Target="../media/image50.png"/><Relationship Id="rId48" Type="http://schemas.openxmlformats.org/officeDocument/2006/relationships/image" Target="../media/image55.png"/><Relationship Id="rId8" Type="http://schemas.openxmlformats.org/officeDocument/2006/relationships/image" Target="../media/image15.png"/><Relationship Id="rId51" Type="http://schemas.openxmlformats.org/officeDocument/2006/relationships/image" Target="../media/image58.png"/><Relationship Id="rId3" Type="http://schemas.openxmlformats.org/officeDocument/2006/relationships/image" Target="../media/image10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2.png"/><Relationship Id="rId33" Type="http://schemas.openxmlformats.org/officeDocument/2006/relationships/image" Target="../media/image40.png"/><Relationship Id="rId38" Type="http://schemas.openxmlformats.org/officeDocument/2006/relationships/image" Target="../media/image45.png"/><Relationship Id="rId46" Type="http://schemas.openxmlformats.org/officeDocument/2006/relationships/image" Target="../media/image53.png"/><Relationship Id="rId20" Type="http://schemas.openxmlformats.org/officeDocument/2006/relationships/image" Target="../media/image27.png"/><Relationship Id="rId41" Type="http://schemas.openxmlformats.org/officeDocument/2006/relationships/image" Target="../media/image48.png"/><Relationship Id="rId54" Type="http://schemas.openxmlformats.org/officeDocument/2006/relationships/image" Target="../media/image61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5" Type="http://schemas.openxmlformats.org/officeDocument/2006/relationships/image" Target="../media/image22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3.png"/><Relationship Id="rId49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1.png"/><Relationship Id="rId18" Type="http://schemas.openxmlformats.org/officeDocument/2006/relationships/image" Target="../media/image37.png"/><Relationship Id="rId26" Type="http://schemas.openxmlformats.org/officeDocument/2006/relationships/image" Target="../media/image45.png"/><Relationship Id="rId39" Type="http://schemas.openxmlformats.org/officeDocument/2006/relationships/image" Target="../media/image58.png"/><Relationship Id="rId21" Type="http://schemas.openxmlformats.org/officeDocument/2006/relationships/image" Target="../media/image40.png"/><Relationship Id="rId34" Type="http://schemas.openxmlformats.org/officeDocument/2006/relationships/image" Target="../media/image53.png"/><Relationship Id="rId42" Type="http://schemas.openxmlformats.org/officeDocument/2006/relationships/image" Target="../media/image32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6" Type="http://schemas.openxmlformats.org/officeDocument/2006/relationships/image" Target="../media/image64.png"/><Relationship Id="rId20" Type="http://schemas.openxmlformats.org/officeDocument/2006/relationships/image" Target="../media/image39.png"/><Relationship Id="rId29" Type="http://schemas.openxmlformats.org/officeDocument/2006/relationships/image" Target="../media/image48.png"/><Relationship Id="rId41" Type="http://schemas.openxmlformats.org/officeDocument/2006/relationships/image" Target="../media/image59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24" Type="http://schemas.openxmlformats.org/officeDocument/2006/relationships/image" Target="../media/image43.png"/><Relationship Id="rId32" Type="http://schemas.openxmlformats.org/officeDocument/2006/relationships/image" Target="../media/image51.png"/><Relationship Id="rId37" Type="http://schemas.openxmlformats.org/officeDocument/2006/relationships/image" Target="../media/image56.png"/><Relationship Id="rId40" Type="http://schemas.openxmlformats.org/officeDocument/2006/relationships/image" Target="../media/image62.png"/><Relationship Id="rId5" Type="http://schemas.openxmlformats.org/officeDocument/2006/relationships/image" Target="../media/image23.png"/><Relationship Id="rId15" Type="http://schemas.openxmlformats.org/officeDocument/2006/relationships/image" Target="../media/image34.png"/><Relationship Id="rId23" Type="http://schemas.openxmlformats.org/officeDocument/2006/relationships/image" Target="../media/image42.png"/><Relationship Id="rId28" Type="http://schemas.openxmlformats.org/officeDocument/2006/relationships/image" Target="../media/image47.png"/><Relationship Id="rId36" Type="http://schemas.openxmlformats.org/officeDocument/2006/relationships/image" Target="../media/image55.png"/><Relationship Id="rId10" Type="http://schemas.openxmlformats.org/officeDocument/2006/relationships/image" Target="../media/image28.png"/><Relationship Id="rId19" Type="http://schemas.openxmlformats.org/officeDocument/2006/relationships/image" Target="../media/image38.png"/><Relationship Id="rId31" Type="http://schemas.openxmlformats.org/officeDocument/2006/relationships/image" Target="../media/image50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3.png"/><Relationship Id="rId22" Type="http://schemas.openxmlformats.org/officeDocument/2006/relationships/image" Target="../media/image41.png"/><Relationship Id="rId27" Type="http://schemas.openxmlformats.org/officeDocument/2006/relationships/image" Target="../media/image46.png"/><Relationship Id="rId30" Type="http://schemas.openxmlformats.org/officeDocument/2006/relationships/image" Target="../media/image49.png"/><Relationship Id="rId35" Type="http://schemas.openxmlformats.org/officeDocument/2006/relationships/image" Target="../media/image54.png"/><Relationship Id="rId8" Type="http://schemas.openxmlformats.org/officeDocument/2006/relationships/image" Target="../media/image26.png"/><Relationship Id="rId3" Type="http://schemas.openxmlformats.org/officeDocument/2006/relationships/image" Target="../media/image63.png"/><Relationship Id="rId12" Type="http://schemas.openxmlformats.org/officeDocument/2006/relationships/image" Target="../media/image30.png"/><Relationship Id="rId17" Type="http://schemas.openxmlformats.org/officeDocument/2006/relationships/image" Target="../media/image36.png"/><Relationship Id="rId25" Type="http://schemas.openxmlformats.org/officeDocument/2006/relationships/image" Target="../media/image44.png"/><Relationship Id="rId33" Type="http://schemas.openxmlformats.org/officeDocument/2006/relationships/image" Target="../media/image52.png"/><Relationship Id="rId38" Type="http://schemas.openxmlformats.org/officeDocument/2006/relationships/image" Target="../media/image5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67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2" Type="http://schemas.openxmlformats.org/officeDocument/2006/relationships/image" Target="../media/image66.png"/><Relationship Id="rId1" Type="http://schemas.openxmlformats.org/officeDocument/2006/relationships/image" Target="../media/image65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61.png"/><Relationship Id="rId10" Type="http://schemas.openxmlformats.org/officeDocument/2006/relationships/image" Target="../media/image16.png"/><Relationship Id="rId4" Type="http://schemas.openxmlformats.org/officeDocument/2006/relationships/image" Target="../media/image68.png"/><Relationship Id="rId9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0</xdr:rowOff>
    </xdr:from>
    <xdr:to>
      <xdr:col>0</xdr:col>
      <xdr:colOff>1043940</xdr:colOff>
      <xdr:row>0</xdr:row>
      <xdr:rowOff>668660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E574FD-A82F-878B-D2B6-BA2A888BC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0"/>
          <a:ext cx="975360" cy="669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54</xdr:row>
      <xdr:rowOff>66675</xdr:rowOff>
    </xdr:from>
    <xdr:to>
      <xdr:col>0</xdr:col>
      <xdr:colOff>1478265</xdr:colOff>
      <xdr:row>54</xdr:row>
      <xdr:rowOff>914400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6C2E9-238E-617C-5025-3E9BA627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590675"/>
          <a:ext cx="1478264" cy="847725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55</xdr:row>
      <xdr:rowOff>142875</xdr:rowOff>
    </xdr:from>
    <xdr:to>
      <xdr:col>0</xdr:col>
      <xdr:colOff>1567427</xdr:colOff>
      <xdr:row>55</xdr:row>
      <xdr:rowOff>933450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3239CE-16C8-114D-FED6-3AA5A57A0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2809875"/>
          <a:ext cx="1500752" cy="790575"/>
        </a:xfrm>
        <a:prstGeom prst="rect">
          <a:avLst/>
        </a:prstGeom>
      </xdr:spPr>
    </xdr:pic>
    <xdr:clientData/>
  </xdr:twoCellAnchor>
  <xdr:twoCellAnchor>
    <xdr:from>
      <xdr:col>0</xdr:col>
      <xdr:colOff>209551</xdr:colOff>
      <xdr:row>58</xdr:row>
      <xdr:rowOff>66676</xdr:rowOff>
    </xdr:from>
    <xdr:to>
      <xdr:col>0</xdr:col>
      <xdr:colOff>1594391</xdr:colOff>
      <xdr:row>58</xdr:row>
      <xdr:rowOff>1019176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9C73C1-76DA-8D8C-B860-7521857B8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1" y="5019676"/>
          <a:ext cx="1384840" cy="952500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64</xdr:row>
      <xdr:rowOff>66675</xdr:rowOff>
    </xdr:from>
    <xdr:to>
      <xdr:col>0</xdr:col>
      <xdr:colOff>1503276</xdr:colOff>
      <xdr:row>64</xdr:row>
      <xdr:rowOff>1028700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7871F7-4990-414F-FAB5-758F2017D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305675"/>
          <a:ext cx="1027026" cy="96202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57</xdr:row>
      <xdr:rowOff>161925</xdr:rowOff>
    </xdr:from>
    <xdr:to>
      <xdr:col>0</xdr:col>
      <xdr:colOff>1619250</xdr:colOff>
      <xdr:row>57</xdr:row>
      <xdr:rowOff>927609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BF884C6-6679-117C-D792-231E55B53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0" y="11972925"/>
          <a:ext cx="1428750" cy="765684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59</xdr:row>
      <xdr:rowOff>133350</xdr:rowOff>
    </xdr:from>
    <xdr:to>
      <xdr:col>0</xdr:col>
      <xdr:colOff>1600802</xdr:colOff>
      <xdr:row>59</xdr:row>
      <xdr:rowOff>904875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ECC7DB8-51A7-7F61-CB36-83D9E1357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" y="13087350"/>
          <a:ext cx="1429352" cy="771525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60</xdr:row>
      <xdr:rowOff>76200</xdr:rowOff>
    </xdr:from>
    <xdr:to>
      <xdr:col>0</xdr:col>
      <xdr:colOff>1428750</xdr:colOff>
      <xdr:row>60</xdr:row>
      <xdr:rowOff>1044825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3F8E11A-F5EE-3DEC-FD91-21DF87C46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8625" y="15316200"/>
          <a:ext cx="1000125" cy="96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95250</xdr:rowOff>
    </xdr:from>
    <xdr:to>
      <xdr:col>0</xdr:col>
      <xdr:colOff>1595804</xdr:colOff>
      <xdr:row>61</xdr:row>
      <xdr:rowOff>1038225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DEDA722-0C7F-78C1-872A-BCA7A013B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6478250"/>
          <a:ext cx="1595804" cy="942975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66</xdr:row>
      <xdr:rowOff>152400</xdr:rowOff>
    </xdr:from>
    <xdr:to>
      <xdr:col>0</xdr:col>
      <xdr:colOff>1562100</xdr:colOff>
      <xdr:row>66</xdr:row>
      <xdr:rowOff>971550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3C58167-A2AD-8087-6A63-6BA51FCF9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3375" y="22250400"/>
          <a:ext cx="1228725" cy="81915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65</xdr:row>
      <xdr:rowOff>19050</xdr:rowOff>
    </xdr:from>
    <xdr:to>
      <xdr:col>0</xdr:col>
      <xdr:colOff>1447800</xdr:colOff>
      <xdr:row>65</xdr:row>
      <xdr:rowOff>1069824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AE0B4D7-E130-AF10-D1B5-7D3BB34D9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5300" y="26689050"/>
          <a:ext cx="952500" cy="1050774"/>
        </a:xfrm>
        <a:prstGeom prst="rect">
          <a:avLst/>
        </a:prstGeom>
      </xdr:spPr>
    </xdr:pic>
    <xdr:clientData/>
  </xdr:twoCellAnchor>
  <xdr:twoCellAnchor>
    <xdr:from>
      <xdr:col>0</xdr:col>
      <xdr:colOff>161926</xdr:colOff>
      <xdr:row>67</xdr:row>
      <xdr:rowOff>180975</xdr:rowOff>
    </xdr:from>
    <xdr:to>
      <xdr:col>0</xdr:col>
      <xdr:colOff>1484698</xdr:colOff>
      <xdr:row>67</xdr:row>
      <xdr:rowOff>933450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E9CD655-718D-9BE7-FD7E-792B8272E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1926" y="27993975"/>
          <a:ext cx="1322772" cy="75247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5</xdr:row>
      <xdr:rowOff>152400</xdr:rowOff>
    </xdr:from>
    <xdr:to>
      <xdr:col>0</xdr:col>
      <xdr:colOff>1514475</xdr:colOff>
      <xdr:row>5</xdr:row>
      <xdr:rowOff>1012329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3A2D593-6F6C-3E53-43BB-EA36A1591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8600" y="1295400"/>
          <a:ext cx="1285875" cy="859929"/>
        </a:xfrm>
        <a:prstGeom prst="rect">
          <a:avLst/>
        </a:prstGeom>
      </xdr:spPr>
    </xdr:pic>
    <xdr:clientData/>
  </xdr:twoCellAnchor>
  <xdr:twoCellAnchor>
    <xdr:from>
      <xdr:col>0</xdr:col>
      <xdr:colOff>219076</xdr:colOff>
      <xdr:row>7</xdr:row>
      <xdr:rowOff>190500</xdr:rowOff>
    </xdr:from>
    <xdr:to>
      <xdr:col>0</xdr:col>
      <xdr:colOff>1514476</xdr:colOff>
      <xdr:row>7</xdr:row>
      <xdr:rowOff>982133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EC458DB-CA67-1C1D-89B0-9692DA9B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9076" y="31432500"/>
          <a:ext cx="1295400" cy="791633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16</xdr:row>
      <xdr:rowOff>152400</xdr:rowOff>
    </xdr:from>
    <xdr:to>
      <xdr:col>0</xdr:col>
      <xdr:colOff>1539940</xdr:colOff>
      <xdr:row>16</xdr:row>
      <xdr:rowOff>914400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80B95C5-B2D9-2D31-0A0E-78DFD5707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450" y="32537400"/>
          <a:ext cx="1368490" cy="7620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19</xdr:row>
      <xdr:rowOff>161925</xdr:rowOff>
    </xdr:from>
    <xdr:to>
      <xdr:col>0</xdr:col>
      <xdr:colOff>1470695</xdr:colOff>
      <xdr:row>19</xdr:row>
      <xdr:rowOff>962025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DB8592A-AF27-9F74-3C88-94D79D28D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450" y="33689925"/>
          <a:ext cx="1299245" cy="800100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8</xdr:row>
      <xdr:rowOff>161925</xdr:rowOff>
    </xdr:from>
    <xdr:to>
      <xdr:col>0</xdr:col>
      <xdr:colOff>1600201</xdr:colOff>
      <xdr:row>8</xdr:row>
      <xdr:rowOff>1039684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1F4D42B-F77C-4D51-7D4F-CD6265BDC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4301" y="34832925"/>
          <a:ext cx="1485900" cy="877759"/>
        </a:xfrm>
        <a:prstGeom prst="rect">
          <a:avLst/>
        </a:prstGeom>
      </xdr:spPr>
    </xdr:pic>
    <xdr:clientData/>
  </xdr:twoCellAnchor>
  <xdr:twoCellAnchor>
    <xdr:from>
      <xdr:col>0</xdr:col>
      <xdr:colOff>161926</xdr:colOff>
      <xdr:row>10</xdr:row>
      <xdr:rowOff>76200</xdr:rowOff>
    </xdr:from>
    <xdr:to>
      <xdr:col>0</xdr:col>
      <xdr:colOff>1506879</xdr:colOff>
      <xdr:row>10</xdr:row>
      <xdr:rowOff>962025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9FCAAF7-5E4F-14D9-3DE2-1EA65EFE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61926" y="35890200"/>
          <a:ext cx="1344953" cy="8858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11</xdr:row>
      <xdr:rowOff>123825</xdr:rowOff>
    </xdr:from>
    <xdr:to>
      <xdr:col>0</xdr:col>
      <xdr:colOff>1553633</xdr:colOff>
      <xdr:row>11</xdr:row>
      <xdr:rowOff>857250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AAC0FB1-6733-D5AF-3223-8CF8FA519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3825" y="37080825"/>
          <a:ext cx="1429808" cy="7334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1667108</xdr:colOff>
      <xdr:row>6</xdr:row>
      <xdr:rowOff>981212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CB4DFD5-1560-2B15-382D-1878C3224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38100000"/>
          <a:ext cx="1667108" cy="981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1609950</xdr:colOff>
      <xdr:row>18</xdr:row>
      <xdr:rowOff>1086002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E486AE9-CE4C-8747-4274-D6B09E87C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9243000"/>
          <a:ext cx="1609950" cy="108600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13</xdr:row>
      <xdr:rowOff>76200</xdr:rowOff>
    </xdr:from>
    <xdr:to>
      <xdr:col>0</xdr:col>
      <xdr:colOff>1562314</xdr:colOff>
      <xdr:row>13</xdr:row>
      <xdr:rowOff>1086014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DC9EEB0-29B9-DB3E-F82B-41C943D18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8575" y="41605200"/>
          <a:ext cx="1533739" cy="10098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1648055</xdr:colOff>
      <xdr:row>12</xdr:row>
      <xdr:rowOff>1000265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74C3D71-B5D3-16B9-A836-2632F50B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42672000"/>
          <a:ext cx="1648055" cy="10002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1590675</xdr:colOff>
      <xdr:row>26</xdr:row>
      <xdr:rowOff>895475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743CB23-FB6D-22D9-EEB4-0DB5A2572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43815000"/>
          <a:ext cx="1590675" cy="895475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9</xdr:row>
      <xdr:rowOff>47625</xdr:rowOff>
    </xdr:from>
    <xdr:to>
      <xdr:col>0</xdr:col>
      <xdr:colOff>1533525</xdr:colOff>
      <xdr:row>9</xdr:row>
      <xdr:rowOff>943100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E957E01-9E18-AFBF-D6C7-15B2E0AEB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80975" y="45005625"/>
          <a:ext cx="1352550" cy="895475"/>
        </a:xfrm>
        <a:prstGeom prst="rect">
          <a:avLst/>
        </a:prstGeom>
      </xdr:spPr>
    </xdr:pic>
    <xdr:clientData/>
  </xdr:twoCellAnchor>
  <xdr:twoCellAnchor>
    <xdr:from>
      <xdr:col>0</xdr:col>
      <xdr:colOff>28576</xdr:colOff>
      <xdr:row>43</xdr:row>
      <xdr:rowOff>28575</xdr:rowOff>
    </xdr:from>
    <xdr:to>
      <xdr:col>0</xdr:col>
      <xdr:colOff>1619250</xdr:colOff>
      <xdr:row>43</xdr:row>
      <xdr:rowOff>1134734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5F471FE-A613-FD3A-A315-7F3EAB147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8576" y="38890575"/>
          <a:ext cx="1590674" cy="1106159"/>
        </a:xfrm>
        <a:prstGeom prst="rect">
          <a:avLst/>
        </a:prstGeom>
      </xdr:spPr>
    </xdr:pic>
    <xdr:clientData/>
  </xdr:twoCellAnchor>
  <xdr:twoCellAnchor>
    <xdr:from>
      <xdr:col>0</xdr:col>
      <xdr:colOff>152401</xdr:colOff>
      <xdr:row>25</xdr:row>
      <xdr:rowOff>76200</xdr:rowOff>
    </xdr:from>
    <xdr:to>
      <xdr:col>0</xdr:col>
      <xdr:colOff>1562101</xdr:colOff>
      <xdr:row>25</xdr:row>
      <xdr:rowOff>1000254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07A6555-8346-DBDF-C9A4-D44A033D1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2401" y="47320200"/>
          <a:ext cx="1409700" cy="924054"/>
        </a:xfrm>
        <a:prstGeom prst="rect">
          <a:avLst/>
        </a:prstGeom>
      </xdr:spPr>
    </xdr:pic>
    <xdr:clientData/>
  </xdr:twoCellAnchor>
  <xdr:twoCellAnchor>
    <xdr:from>
      <xdr:col>0</xdr:col>
      <xdr:colOff>228601</xdr:colOff>
      <xdr:row>32</xdr:row>
      <xdr:rowOff>85725</xdr:rowOff>
    </xdr:from>
    <xdr:to>
      <xdr:col>0</xdr:col>
      <xdr:colOff>1543051</xdr:colOff>
      <xdr:row>32</xdr:row>
      <xdr:rowOff>1126648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2E2DDAC-84D8-6317-DBD8-159734D06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8601" y="48472725"/>
          <a:ext cx="1314450" cy="1040923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</xdr:row>
      <xdr:rowOff>142875</xdr:rowOff>
    </xdr:from>
    <xdr:to>
      <xdr:col>0</xdr:col>
      <xdr:colOff>1514475</xdr:colOff>
      <xdr:row>29</xdr:row>
      <xdr:rowOff>1038350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4CA9454-726A-4D0E-8D8E-CF00A6C08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48529875"/>
          <a:ext cx="1504950" cy="895475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47</xdr:row>
      <xdr:rowOff>190500</xdr:rowOff>
    </xdr:from>
    <xdr:to>
      <xdr:col>0</xdr:col>
      <xdr:colOff>1590676</xdr:colOff>
      <xdr:row>47</xdr:row>
      <xdr:rowOff>957587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8838B1E-7008-1407-53E5-D8401520E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57176" y="57721500"/>
          <a:ext cx="1333500" cy="767087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14</xdr:row>
      <xdr:rowOff>85725</xdr:rowOff>
    </xdr:from>
    <xdr:to>
      <xdr:col>0</xdr:col>
      <xdr:colOff>1628776</xdr:colOff>
      <xdr:row>14</xdr:row>
      <xdr:rowOff>987572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BDE9EE69-23A3-56D7-936A-973C8E42C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2876" y="65617725"/>
          <a:ext cx="1485900" cy="901847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15</xdr:row>
      <xdr:rowOff>57150</xdr:rowOff>
    </xdr:from>
    <xdr:to>
      <xdr:col>0</xdr:col>
      <xdr:colOff>1581151</xdr:colOff>
      <xdr:row>15</xdr:row>
      <xdr:rowOff>1047888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7BB0932-0653-D140-0DEF-7295CCD9B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4301" y="66732150"/>
          <a:ext cx="1466850" cy="990738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20</xdr:row>
      <xdr:rowOff>104775</xdr:rowOff>
    </xdr:from>
    <xdr:to>
      <xdr:col>0</xdr:col>
      <xdr:colOff>1514475</xdr:colOff>
      <xdr:row>20</xdr:row>
      <xdr:rowOff>1043049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52C7BB86-4B70-16C1-3A4F-26E1B5FC2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04800" y="74780775"/>
          <a:ext cx="1209675" cy="938274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40</xdr:row>
      <xdr:rowOff>76200</xdr:rowOff>
    </xdr:from>
    <xdr:to>
      <xdr:col>0</xdr:col>
      <xdr:colOff>1638300</xdr:colOff>
      <xdr:row>40</xdr:row>
      <xdr:rowOff>971675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99DAB93D-B0E1-154F-FAE1-0031E5348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0" y="75895200"/>
          <a:ext cx="1447800" cy="89547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76200</xdr:rowOff>
    </xdr:from>
    <xdr:to>
      <xdr:col>0</xdr:col>
      <xdr:colOff>1543050</xdr:colOff>
      <xdr:row>22</xdr:row>
      <xdr:rowOff>1038359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E7BFDFD8-3D88-6F29-9551-8DB3BA304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625" y="77038200"/>
          <a:ext cx="1495425" cy="96215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35</xdr:row>
      <xdr:rowOff>66675</xdr:rowOff>
    </xdr:from>
    <xdr:to>
      <xdr:col>0</xdr:col>
      <xdr:colOff>1628998</xdr:colOff>
      <xdr:row>35</xdr:row>
      <xdr:rowOff>1028834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23CBF139-1752-CBFF-BD32-26EEA9F76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575" y="78171675"/>
          <a:ext cx="1600423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1619476</xdr:colOff>
      <xdr:row>21</xdr:row>
      <xdr:rowOff>1000265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4D22BAF-72BE-55EE-ECE7-886001440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79248000"/>
          <a:ext cx="1619476" cy="1000265"/>
        </a:xfrm>
        <a:prstGeom prst="rect">
          <a:avLst/>
        </a:prstGeom>
      </xdr:spPr>
    </xdr:pic>
    <xdr:clientData/>
  </xdr:twoCellAnchor>
  <xdr:twoCellAnchor>
    <xdr:from>
      <xdr:col>0</xdr:col>
      <xdr:colOff>514350</xdr:colOff>
      <xdr:row>23</xdr:row>
      <xdr:rowOff>104775</xdr:rowOff>
    </xdr:from>
    <xdr:to>
      <xdr:col>0</xdr:col>
      <xdr:colOff>1246383</xdr:colOff>
      <xdr:row>23</xdr:row>
      <xdr:rowOff>1028700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71F5A463-591E-8EB9-3117-0A0531E1F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14350" y="81638775"/>
          <a:ext cx="732033" cy="923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1514686</xdr:colOff>
      <xdr:row>30</xdr:row>
      <xdr:rowOff>1000265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A5AE16B7-CFB6-3AC9-B849-331C1F83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82677000"/>
          <a:ext cx="1514686" cy="100026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</xdr:row>
      <xdr:rowOff>0</xdr:rowOff>
    </xdr:from>
    <xdr:to>
      <xdr:col>0</xdr:col>
      <xdr:colOff>1466851</xdr:colOff>
      <xdr:row>28</xdr:row>
      <xdr:rowOff>962159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6B0A3FBA-906E-6974-FD0A-B54C1877C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" y="83820000"/>
          <a:ext cx="1466850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1533525</xdr:colOff>
      <xdr:row>24</xdr:row>
      <xdr:rowOff>1076475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3809497-9A75-6416-5C0A-2E5096D13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84963000"/>
          <a:ext cx="1533525" cy="1076475"/>
        </a:xfrm>
        <a:prstGeom prst="rect">
          <a:avLst/>
        </a:prstGeom>
      </xdr:spPr>
    </xdr:pic>
    <xdr:clientData/>
  </xdr:twoCellAnchor>
  <xdr:twoCellAnchor>
    <xdr:from>
      <xdr:col>0</xdr:col>
      <xdr:colOff>200026</xdr:colOff>
      <xdr:row>27</xdr:row>
      <xdr:rowOff>28575</xdr:rowOff>
    </xdr:from>
    <xdr:to>
      <xdr:col>0</xdr:col>
      <xdr:colOff>1504950</xdr:colOff>
      <xdr:row>27</xdr:row>
      <xdr:rowOff>1050336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30B6DB1D-4DE8-9621-82D3-CBED39009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00026" y="88420575"/>
          <a:ext cx="1304924" cy="1021761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31</xdr:row>
      <xdr:rowOff>114301</xdr:rowOff>
    </xdr:from>
    <xdr:to>
      <xdr:col>0</xdr:col>
      <xdr:colOff>1524000</xdr:colOff>
      <xdr:row>31</xdr:row>
      <xdr:rowOff>1087129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B669700C-00B2-CC4B-0C19-9ABA47D52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47650" y="91935301"/>
          <a:ext cx="1276350" cy="972828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33</xdr:row>
      <xdr:rowOff>57150</xdr:rowOff>
    </xdr:from>
    <xdr:to>
      <xdr:col>0</xdr:col>
      <xdr:colOff>1628977</xdr:colOff>
      <xdr:row>33</xdr:row>
      <xdr:rowOff>1076467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1AFC190-747F-BB1F-7E4A-4A9083388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80975" y="93021150"/>
          <a:ext cx="1448002" cy="101931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37</xdr:row>
      <xdr:rowOff>95250</xdr:rowOff>
    </xdr:from>
    <xdr:to>
      <xdr:col>0</xdr:col>
      <xdr:colOff>1552782</xdr:colOff>
      <xdr:row>37</xdr:row>
      <xdr:rowOff>1076462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6913835-6676-5D8B-53EA-E9361FC5D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6675" y="94202250"/>
          <a:ext cx="1486107" cy="981212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34</xdr:row>
      <xdr:rowOff>57150</xdr:rowOff>
    </xdr:from>
    <xdr:to>
      <xdr:col>0</xdr:col>
      <xdr:colOff>1428750</xdr:colOff>
      <xdr:row>34</xdr:row>
      <xdr:rowOff>1045029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4105CE37-492B-B8D5-3794-47BF3DAA4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42900" y="96450150"/>
          <a:ext cx="1085850" cy="987879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36</xdr:row>
      <xdr:rowOff>161925</xdr:rowOff>
    </xdr:from>
    <xdr:to>
      <xdr:col>0</xdr:col>
      <xdr:colOff>1467016</xdr:colOff>
      <xdr:row>36</xdr:row>
      <xdr:rowOff>962137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A0B4DD8-4D15-64C5-203A-1C577CE98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76225" y="98840925"/>
          <a:ext cx="1190791" cy="800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1600423</xdr:colOff>
      <xdr:row>41</xdr:row>
      <xdr:rowOff>752580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FEFB3390-5CAA-BC0F-7678-5C01A1C0B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99822000"/>
          <a:ext cx="1600423" cy="752580"/>
        </a:xfrm>
        <a:prstGeom prst="rect">
          <a:avLst/>
        </a:prstGeom>
      </xdr:spPr>
    </xdr:pic>
    <xdr:clientData/>
  </xdr:twoCellAnchor>
  <xdr:twoCellAnchor>
    <xdr:from>
      <xdr:col>0</xdr:col>
      <xdr:colOff>209551</xdr:colOff>
      <xdr:row>38</xdr:row>
      <xdr:rowOff>38101</xdr:rowOff>
    </xdr:from>
    <xdr:to>
      <xdr:col>0</xdr:col>
      <xdr:colOff>1600201</xdr:colOff>
      <xdr:row>38</xdr:row>
      <xdr:rowOff>973479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39BDC08C-89C5-41C5-5604-9E8546969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09551" y="100803076"/>
          <a:ext cx="1390650" cy="93537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</xdr:row>
      <xdr:rowOff>57150</xdr:rowOff>
    </xdr:from>
    <xdr:to>
      <xdr:col>0</xdr:col>
      <xdr:colOff>1562317</xdr:colOff>
      <xdr:row>39</xdr:row>
      <xdr:rowOff>1009783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52E9451C-872B-332A-5FBC-7DDBD5DF6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525" y="102165150"/>
          <a:ext cx="1552792" cy="952633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42</xdr:row>
      <xdr:rowOff>66675</xdr:rowOff>
    </xdr:from>
    <xdr:to>
      <xdr:col>0</xdr:col>
      <xdr:colOff>1619251</xdr:colOff>
      <xdr:row>42</xdr:row>
      <xdr:rowOff>1114571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967E97F-7969-E98A-A203-797D239E6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4301" y="103317675"/>
          <a:ext cx="1504950" cy="1047896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50</xdr:row>
      <xdr:rowOff>95250</xdr:rowOff>
    </xdr:from>
    <xdr:to>
      <xdr:col>0</xdr:col>
      <xdr:colOff>1562101</xdr:colOff>
      <xdr:row>50</xdr:row>
      <xdr:rowOff>1028830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D1F3F14A-F04D-3FF6-3AA1-14B3DAAC9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8101" y="104489250"/>
          <a:ext cx="1524000" cy="933580"/>
        </a:xfrm>
        <a:prstGeom prst="rect">
          <a:avLst/>
        </a:prstGeom>
      </xdr:spPr>
    </xdr:pic>
    <xdr:clientData/>
  </xdr:twoCellAnchor>
  <xdr:twoCellAnchor>
    <xdr:from>
      <xdr:col>0</xdr:col>
      <xdr:colOff>161926</xdr:colOff>
      <xdr:row>45</xdr:row>
      <xdr:rowOff>142875</xdr:rowOff>
    </xdr:from>
    <xdr:to>
      <xdr:col>0</xdr:col>
      <xdr:colOff>1517940</xdr:colOff>
      <xdr:row>45</xdr:row>
      <xdr:rowOff>1000125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570AE0D-08F0-3C3E-03DA-BF0B46435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61926" y="111394875"/>
          <a:ext cx="1356014" cy="857250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49</xdr:row>
      <xdr:rowOff>142875</xdr:rowOff>
    </xdr:from>
    <xdr:to>
      <xdr:col>0</xdr:col>
      <xdr:colOff>1309481</xdr:colOff>
      <xdr:row>49</xdr:row>
      <xdr:rowOff>1028700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82C6A58B-4570-9953-D00D-8275FCC05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90550" y="112537875"/>
          <a:ext cx="718931" cy="885825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46</xdr:row>
      <xdr:rowOff>76200</xdr:rowOff>
    </xdr:from>
    <xdr:to>
      <xdr:col>0</xdr:col>
      <xdr:colOff>1501139</xdr:colOff>
      <xdr:row>46</xdr:row>
      <xdr:rowOff>990600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38A9F2FD-A1B5-B320-5FAB-B7B0F7D48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42900" y="113614200"/>
          <a:ext cx="1158239" cy="9144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53</xdr:row>
      <xdr:rowOff>114300</xdr:rowOff>
    </xdr:from>
    <xdr:to>
      <xdr:col>0</xdr:col>
      <xdr:colOff>1567620</xdr:colOff>
      <xdr:row>53</xdr:row>
      <xdr:rowOff>1000125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F3FCC169-05AB-9EEC-8E7F-7810F587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5725" y="129654300"/>
          <a:ext cx="1481895" cy="885825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44</xdr:row>
      <xdr:rowOff>0</xdr:rowOff>
    </xdr:from>
    <xdr:to>
      <xdr:col>0</xdr:col>
      <xdr:colOff>1390651</xdr:colOff>
      <xdr:row>44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76AD2F8-3768-46CC-9478-4EB79FF0A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3341" y="56338470"/>
          <a:ext cx="1333500" cy="1078644"/>
        </a:xfrm>
        <a:prstGeom prst="rect">
          <a:avLst/>
        </a:prstGeom>
      </xdr:spPr>
    </xdr:pic>
    <xdr:clientData/>
  </xdr:twoCellAnchor>
  <xdr:twoCellAnchor>
    <xdr:from>
      <xdr:col>0</xdr:col>
      <xdr:colOff>542925</xdr:colOff>
      <xdr:row>56</xdr:row>
      <xdr:rowOff>123825</xdr:rowOff>
    </xdr:from>
    <xdr:to>
      <xdr:col>0</xdr:col>
      <xdr:colOff>1323975</xdr:colOff>
      <xdr:row>56</xdr:row>
      <xdr:rowOff>1086190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A1A1BA5-32AD-4ABB-80F4-1C95FBB4A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42925" y="63931800"/>
          <a:ext cx="781050" cy="962365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52</xdr:row>
      <xdr:rowOff>57150</xdr:rowOff>
    </xdr:from>
    <xdr:to>
      <xdr:col>0</xdr:col>
      <xdr:colOff>1485900</xdr:colOff>
      <xdr:row>52</xdr:row>
      <xdr:rowOff>1118890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B093029-7298-45B8-8D73-103ED463C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14325" y="60636150"/>
          <a:ext cx="1171575" cy="1061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95250</xdr:rowOff>
    </xdr:from>
    <xdr:to>
      <xdr:col>0</xdr:col>
      <xdr:colOff>1590888</xdr:colOff>
      <xdr:row>4</xdr:row>
      <xdr:rowOff>1114567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814211-E5A8-9ED8-36D5-52D33C7B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19250"/>
          <a:ext cx="1524213" cy="1019317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6</xdr:row>
      <xdr:rowOff>66675</xdr:rowOff>
    </xdr:from>
    <xdr:to>
      <xdr:col>0</xdr:col>
      <xdr:colOff>1533526</xdr:colOff>
      <xdr:row>6</xdr:row>
      <xdr:rowOff>1114571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2F7A28-1E88-4A1A-3055-574B41C5B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6" y="2733675"/>
          <a:ext cx="1466850" cy="10478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234</xdr:colOff>
      <xdr:row>15</xdr:row>
      <xdr:rowOff>933580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F163D0-9852-9B82-76AA-602D60244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10000"/>
          <a:ext cx="1676634" cy="93358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18</xdr:row>
      <xdr:rowOff>95250</xdr:rowOff>
    </xdr:from>
    <xdr:to>
      <xdr:col>0</xdr:col>
      <xdr:colOff>1594432</xdr:colOff>
      <xdr:row>18</xdr:row>
      <xdr:rowOff>971550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5D5AF7-AB2A-B93A-5BE5-D721511A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5048250"/>
          <a:ext cx="1422982" cy="8763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7</xdr:row>
      <xdr:rowOff>152400</xdr:rowOff>
    </xdr:from>
    <xdr:to>
      <xdr:col>0</xdr:col>
      <xdr:colOff>1551727</xdr:colOff>
      <xdr:row>7</xdr:row>
      <xdr:rowOff>981075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5F7340-80B1-69DF-3414-B6992841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5" y="6248400"/>
          <a:ext cx="1485052" cy="828675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9</xdr:row>
      <xdr:rowOff>95250</xdr:rowOff>
    </xdr:from>
    <xdr:to>
      <xdr:col>0</xdr:col>
      <xdr:colOff>1543051</xdr:colOff>
      <xdr:row>9</xdr:row>
      <xdr:rowOff>1029415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CDEA978-9AA6-A6AE-141F-71B535E0A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351" y="7334250"/>
          <a:ext cx="1409700" cy="934165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10</xdr:row>
      <xdr:rowOff>200026</xdr:rowOff>
    </xdr:from>
    <xdr:to>
      <xdr:col>0</xdr:col>
      <xdr:colOff>1579803</xdr:colOff>
      <xdr:row>10</xdr:row>
      <xdr:rowOff>981076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F6481BD-418D-25F7-D6E3-B6F3ADED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" y="8582026"/>
          <a:ext cx="1522653" cy="7810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1667108</xdr:colOff>
      <xdr:row>5</xdr:row>
      <xdr:rowOff>981212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7D1F9EA-8E54-5F6A-D85A-C47B92086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9525000"/>
          <a:ext cx="1667108" cy="981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1609950</xdr:colOff>
      <xdr:row>17</xdr:row>
      <xdr:rowOff>1086002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B7C7A6A-759A-CFE3-4110-76214E8FF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0668000"/>
          <a:ext cx="1609950" cy="1086002"/>
        </a:xfrm>
        <a:prstGeom prst="rect">
          <a:avLst/>
        </a:prstGeom>
      </xdr:spPr>
    </xdr:pic>
    <xdr:clientData/>
  </xdr:twoCellAnchor>
  <xdr:twoCellAnchor>
    <xdr:from>
      <xdr:col>0</xdr:col>
      <xdr:colOff>228601</xdr:colOff>
      <xdr:row>12</xdr:row>
      <xdr:rowOff>96360</xdr:rowOff>
    </xdr:from>
    <xdr:to>
      <xdr:col>0</xdr:col>
      <xdr:colOff>1524001</xdr:colOff>
      <xdr:row>12</xdr:row>
      <xdr:rowOff>1086014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CE1214A-62EE-18C8-EF94-52047197C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8601" y="13621860"/>
          <a:ext cx="1295400" cy="9896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1648055</xdr:colOff>
      <xdr:row>11</xdr:row>
      <xdr:rowOff>1000265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EAD2791-C334-1FB1-4AAE-13527E363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4097000"/>
          <a:ext cx="1648055" cy="100026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95250</xdr:rowOff>
    </xdr:from>
    <xdr:to>
      <xdr:col>0</xdr:col>
      <xdr:colOff>1552575</xdr:colOff>
      <xdr:row>25</xdr:row>
      <xdr:rowOff>990725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151033C-14EC-3DFE-03D5-D0666C8FC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625" y="15335250"/>
          <a:ext cx="1504950" cy="89547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8</xdr:row>
      <xdr:rowOff>76200</xdr:rowOff>
    </xdr:from>
    <xdr:to>
      <xdr:col>0</xdr:col>
      <xdr:colOff>1600200</xdr:colOff>
      <xdr:row>8</xdr:row>
      <xdr:rowOff>971675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8F9B165-F74A-3551-DB8F-A82AD52C5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0" y="16459200"/>
          <a:ext cx="1504950" cy="895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1581371</xdr:colOff>
      <xdr:row>24</xdr:row>
      <xdr:rowOff>924054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B1568DA-26D2-E675-541D-0C3105301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8669000"/>
          <a:ext cx="1581371" cy="924054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31</xdr:row>
      <xdr:rowOff>38100</xdr:rowOff>
    </xdr:from>
    <xdr:to>
      <xdr:col>0</xdr:col>
      <xdr:colOff>1533525</xdr:colOff>
      <xdr:row>31</xdr:row>
      <xdr:rowOff>1116737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0614574-72E7-86A4-EBB6-770DAEF60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450" y="19850100"/>
          <a:ext cx="1362075" cy="107863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234</xdr:colOff>
      <xdr:row>28</xdr:row>
      <xdr:rowOff>895475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12BC8E8-528B-52EB-912D-6F6C9E519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3241000"/>
          <a:ext cx="1676634" cy="895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180975</xdr:rowOff>
    </xdr:from>
    <xdr:to>
      <xdr:col>0</xdr:col>
      <xdr:colOff>1619476</xdr:colOff>
      <xdr:row>46</xdr:row>
      <xdr:rowOff>1019292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A6FBBC8-BB15-6866-B195-20E3F9603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55997475"/>
          <a:ext cx="1619476" cy="8383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1648055</xdr:colOff>
      <xdr:row>13</xdr:row>
      <xdr:rowOff>1000265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810F992-C4F8-9E01-3CD2-ED35F0C4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36957000"/>
          <a:ext cx="1648055" cy="100026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</xdr:row>
      <xdr:rowOff>0</xdr:rowOff>
    </xdr:from>
    <xdr:to>
      <xdr:col>0</xdr:col>
      <xdr:colOff>1560287</xdr:colOff>
      <xdr:row>14</xdr:row>
      <xdr:rowOff>990738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4439B15-264B-AF1D-81FD-B0E18E6FC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" y="38100000"/>
          <a:ext cx="1560286" cy="990738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19</xdr:row>
      <xdr:rowOff>85725</xdr:rowOff>
    </xdr:from>
    <xdr:to>
      <xdr:col>0</xdr:col>
      <xdr:colOff>1486687</xdr:colOff>
      <xdr:row>19</xdr:row>
      <xdr:rowOff>1076325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39C3F63-5D3C-374B-F25F-E7039166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9550" y="35899725"/>
          <a:ext cx="1277137" cy="99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1590675</xdr:colOff>
      <xdr:row>39</xdr:row>
      <xdr:rowOff>895475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A87D22-5724-519C-8958-7FB94C506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6957000"/>
          <a:ext cx="1590675" cy="895475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21</xdr:row>
      <xdr:rowOff>142875</xdr:rowOff>
    </xdr:from>
    <xdr:to>
      <xdr:col>0</xdr:col>
      <xdr:colOff>1580302</xdr:colOff>
      <xdr:row>21</xdr:row>
      <xdr:rowOff>971550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43729D7-B472-D6D6-2BBF-662FBD6A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" y="38242875"/>
          <a:ext cx="1485052" cy="8286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1600423</xdr:colOff>
      <xdr:row>34</xdr:row>
      <xdr:rowOff>962159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7F6892E-C0DE-3E17-145A-1F53BDFA9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49530000"/>
          <a:ext cx="1600423" cy="9621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1619476</xdr:colOff>
      <xdr:row>20</xdr:row>
      <xdr:rowOff>1000265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19035B9-89DA-EB58-7504-F8DB6976D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50673000"/>
          <a:ext cx="1619476" cy="1000265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22</xdr:row>
      <xdr:rowOff>123826</xdr:rowOff>
    </xdr:from>
    <xdr:to>
      <xdr:col>0</xdr:col>
      <xdr:colOff>1202348</xdr:colOff>
      <xdr:row>22</xdr:row>
      <xdr:rowOff>1076326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F6B4837-E826-16FB-1F3F-398ACF35B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7675" y="53082826"/>
          <a:ext cx="754673" cy="9525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29</xdr:row>
      <xdr:rowOff>133350</xdr:rowOff>
    </xdr:from>
    <xdr:to>
      <xdr:col>0</xdr:col>
      <xdr:colOff>1474469</xdr:colOff>
      <xdr:row>29</xdr:row>
      <xdr:rowOff>1000125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B24BFA1-A733-ABFB-81FE-0612E6935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61925" y="54235350"/>
          <a:ext cx="1312544" cy="866775"/>
        </a:xfrm>
        <a:prstGeom prst="rect">
          <a:avLst/>
        </a:prstGeom>
      </xdr:spPr>
    </xdr:pic>
    <xdr:clientData/>
  </xdr:twoCellAnchor>
  <xdr:twoCellAnchor>
    <xdr:from>
      <xdr:col>0</xdr:col>
      <xdr:colOff>95251</xdr:colOff>
      <xdr:row>27</xdr:row>
      <xdr:rowOff>171451</xdr:rowOff>
    </xdr:from>
    <xdr:to>
      <xdr:col>0</xdr:col>
      <xdr:colOff>1453271</xdr:colOff>
      <xdr:row>27</xdr:row>
      <xdr:rowOff>933451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4B5D22D-0229-B380-E009-77F949CFB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1" y="55416451"/>
          <a:ext cx="1358020" cy="762000"/>
        </a:xfrm>
        <a:prstGeom prst="rect">
          <a:avLst/>
        </a:prstGeom>
      </xdr:spPr>
    </xdr:pic>
    <xdr:clientData/>
  </xdr:twoCellAnchor>
  <xdr:twoCellAnchor>
    <xdr:from>
      <xdr:col>0</xdr:col>
      <xdr:colOff>28576</xdr:colOff>
      <xdr:row>23</xdr:row>
      <xdr:rowOff>95251</xdr:rowOff>
    </xdr:from>
    <xdr:to>
      <xdr:col>0</xdr:col>
      <xdr:colOff>1526952</xdr:colOff>
      <xdr:row>23</xdr:row>
      <xdr:rowOff>933451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6ACF6060-E02C-8B09-2DA9-E8F5E9413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8576" y="56483251"/>
          <a:ext cx="1498376" cy="8382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26</xdr:row>
      <xdr:rowOff>142876</xdr:rowOff>
    </xdr:from>
    <xdr:to>
      <xdr:col>0</xdr:col>
      <xdr:colOff>1495425</xdr:colOff>
      <xdr:row>26</xdr:row>
      <xdr:rowOff>986822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251E92C-70B0-498F-C74E-8D44FD80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0" y="59959876"/>
          <a:ext cx="1304925" cy="84394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30</xdr:row>
      <xdr:rowOff>114301</xdr:rowOff>
    </xdr:from>
    <xdr:to>
      <xdr:col>0</xdr:col>
      <xdr:colOff>1571625</xdr:colOff>
      <xdr:row>30</xdr:row>
      <xdr:rowOff>1065349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BAA2ACC3-41BF-EC81-AF83-6922A49A3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3850" y="63360301"/>
          <a:ext cx="1247775" cy="951048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32</xdr:row>
      <xdr:rowOff>123825</xdr:rowOff>
    </xdr:from>
    <xdr:to>
      <xdr:col>0</xdr:col>
      <xdr:colOff>1587204</xdr:colOff>
      <xdr:row>32</xdr:row>
      <xdr:rowOff>1066800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F48AFE9-EDB9-2E43-8BC4-443482161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47650" y="64512825"/>
          <a:ext cx="1339554" cy="942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1486107</xdr:colOff>
      <xdr:row>36</xdr:row>
      <xdr:rowOff>981212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69D3F88-6307-E08A-79F4-768E38BC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65532000"/>
          <a:ext cx="1486107" cy="981212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33</xdr:row>
      <xdr:rowOff>9525</xdr:rowOff>
    </xdr:from>
    <xdr:to>
      <xdr:col>0</xdr:col>
      <xdr:colOff>1323975</xdr:colOff>
      <xdr:row>33</xdr:row>
      <xdr:rowOff>988738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647E805-2BF6-AF17-6A93-7599E9F3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47650" y="67827525"/>
          <a:ext cx="1076325" cy="979213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35</xdr:row>
      <xdr:rowOff>171450</xdr:rowOff>
    </xdr:from>
    <xdr:to>
      <xdr:col>0</xdr:col>
      <xdr:colOff>1476541</xdr:colOff>
      <xdr:row>35</xdr:row>
      <xdr:rowOff>971662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67A56B03-20FE-40D1-D25E-1E261C92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85750" y="70275450"/>
          <a:ext cx="1190791" cy="800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1600423</xdr:colOff>
      <xdr:row>40</xdr:row>
      <xdr:rowOff>752580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7AE1088-6DA9-00DB-0D4A-C6DD1CDAE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71247000"/>
          <a:ext cx="1600423" cy="7525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37</xdr:row>
      <xdr:rowOff>47626</xdr:rowOff>
    </xdr:from>
    <xdr:to>
      <xdr:col>0</xdr:col>
      <xdr:colOff>1495425</xdr:colOff>
      <xdr:row>37</xdr:row>
      <xdr:rowOff>912530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F7C28A86-1531-00E8-65CA-12AE89579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09550" y="72437626"/>
          <a:ext cx="1285875" cy="864904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38</xdr:row>
      <xdr:rowOff>133351</xdr:rowOff>
    </xdr:from>
    <xdr:to>
      <xdr:col>0</xdr:col>
      <xdr:colOff>1456563</xdr:colOff>
      <xdr:row>38</xdr:row>
      <xdr:rowOff>933451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87E37EEA-54F0-5F00-D54A-D10474BC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52400" y="73666351"/>
          <a:ext cx="1304163" cy="8001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41</xdr:row>
      <xdr:rowOff>171450</xdr:rowOff>
    </xdr:from>
    <xdr:to>
      <xdr:col>0</xdr:col>
      <xdr:colOff>1600200</xdr:colOff>
      <xdr:row>41</xdr:row>
      <xdr:rowOff>1017096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EF95B68D-7D16-BD80-2A4D-6FE7D807A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5725" y="74847450"/>
          <a:ext cx="1514475" cy="845646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49</xdr:row>
      <xdr:rowOff>123825</xdr:rowOff>
    </xdr:from>
    <xdr:to>
      <xdr:col>0</xdr:col>
      <xdr:colOff>1581150</xdr:colOff>
      <xdr:row>49</xdr:row>
      <xdr:rowOff>926087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76BDD080-EFC3-9C59-9B76-A0A06DC77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6675" y="75942825"/>
          <a:ext cx="1514475" cy="802262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44</xdr:row>
      <xdr:rowOff>133350</xdr:rowOff>
    </xdr:from>
    <xdr:to>
      <xdr:col>0</xdr:col>
      <xdr:colOff>1524000</xdr:colOff>
      <xdr:row>44</xdr:row>
      <xdr:rowOff>958303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3B5C2D28-A699-C03E-2D0C-AD441CC3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19075" y="82810350"/>
          <a:ext cx="1304925" cy="824953"/>
        </a:xfrm>
        <a:prstGeom prst="rect">
          <a:avLst/>
        </a:prstGeom>
      </xdr:spPr>
    </xdr:pic>
    <xdr:clientData/>
  </xdr:twoCellAnchor>
  <xdr:twoCellAnchor>
    <xdr:from>
      <xdr:col>0</xdr:col>
      <xdr:colOff>561975</xdr:colOff>
      <xdr:row>48</xdr:row>
      <xdr:rowOff>133350</xdr:rowOff>
    </xdr:from>
    <xdr:to>
      <xdr:col>0</xdr:col>
      <xdr:colOff>1327288</xdr:colOff>
      <xdr:row>48</xdr:row>
      <xdr:rowOff>1076325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68743DA7-7DB2-725B-5381-459464462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61975" y="83953350"/>
          <a:ext cx="765313" cy="94297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45</xdr:row>
      <xdr:rowOff>123825</xdr:rowOff>
    </xdr:from>
    <xdr:to>
      <xdr:col>0</xdr:col>
      <xdr:colOff>1450974</xdr:colOff>
      <xdr:row>45</xdr:row>
      <xdr:rowOff>1028700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028FDFA-C334-793A-5D49-74BEB3096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4800" y="85086825"/>
          <a:ext cx="1146174" cy="90487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51</xdr:row>
      <xdr:rowOff>19050</xdr:rowOff>
    </xdr:from>
    <xdr:to>
      <xdr:col>0</xdr:col>
      <xdr:colOff>1419395</xdr:colOff>
      <xdr:row>51</xdr:row>
      <xdr:rowOff>1124104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539D4A3-C038-6189-C90D-CD43DE667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00025" y="99841050"/>
          <a:ext cx="1219370" cy="1105054"/>
        </a:xfrm>
        <a:prstGeom prst="rect">
          <a:avLst/>
        </a:prstGeom>
      </xdr:spPr>
    </xdr:pic>
    <xdr:clientData/>
  </xdr:twoCellAnchor>
  <xdr:twoCellAnchor>
    <xdr:from>
      <xdr:col>0</xdr:col>
      <xdr:colOff>123826</xdr:colOff>
      <xdr:row>52</xdr:row>
      <xdr:rowOff>161926</xdr:rowOff>
    </xdr:from>
    <xdr:to>
      <xdr:col>0</xdr:col>
      <xdr:colOff>1514476</xdr:colOff>
      <xdr:row>52</xdr:row>
      <xdr:rowOff>993208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6CB0B41B-84B6-8F88-1466-18E6F818A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23826" y="101126926"/>
          <a:ext cx="1390650" cy="831282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</xdr:row>
      <xdr:rowOff>88899</xdr:rowOff>
    </xdr:from>
    <xdr:to>
      <xdr:col>0</xdr:col>
      <xdr:colOff>1562313</xdr:colOff>
      <xdr:row>4</xdr:row>
      <xdr:rowOff>1106856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18C8C277-DB62-F08C-A5CE-248F8E10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612899"/>
          <a:ext cx="1524213" cy="1017957"/>
        </a:xfrm>
        <a:prstGeom prst="rect">
          <a:avLst/>
        </a:prstGeom>
      </xdr:spPr>
    </xdr:pic>
    <xdr:clientData/>
  </xdr:twoCellAnchor>
  <xdr:twoCellAnchor>
    <xdr:from>
      <xdr:col>0</xdr:col>
      <xdr:colOff>171451</xdr:colOff>
      <xdr:row>42</xdr:row>
      <xdr:rowOff>66674</xdr:rowOff>
    </xdr:from>
    <xdr:to>
      <xdr:col>0</xdr:col>
      <xdr:colOff>1596181</xdr:colOff>
      <xdr:row>42</xdr:row>
      <xdr:rowOff>1057435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CB791F7-9A4D-4CB5-9AA2-74A8D8A8F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71451" y="38738174"/>
          <a:ext cx="1424730" cy="9907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142875</xdr:rowOff>
    </xdr:from>
    <xdr:to>
      <xdr:col>0</xdr:col>
      <xdr:colOff>1495425</xdr:colOff>
      <xdr:row>3</xdr:row>
      <xdr:rowOff>968394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F828E6-C19A-FAA3-72A8-A5B61C91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666875"/>
          <a:ext cx="1438275" cy="82551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</xdr:row>
      <xdr:rowOff>200026</xdr:rowOff>
    </xdr:from>
    <xdr:to>
      <xdr:col>0</xdr:col>
      <xdr:colOff>1527243</xdr:colOff>
      <xdr:row>4</xdr:row>
      <xdr:rowOff>962026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D627FB-6371-31EF-312E-7CD80E857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2867026"/>
          <a:ext cx="1451043" cy="762000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7</xdr:row>
      <xdr:rowOff>95251</xdr:rowOff>
    </xdr:from>
    <xdr:to>
      <xdr:col>0</xdr:col>
      <xdr:colOff>1562100</xdr:colOff>
      <xdr:row>7</xdr:row>
      <xdr:rowOff>1014065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16E158-A5EB-6B7E-76A8-427365BDE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" y="5048251"/>
          <a:ext cx="1333500" cy="918814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13</xdr:row>
      <xdr:rowOff>152401</xdr:rowOff>
    </xdr:from>
    <xdr:to>
      <xdr:col>0</xdr:col>
      <xdr:colOff>1390650</xdr:colOff>
      <xdr:row>13</xdr:row>
      <xdr:rowOff>999823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4C2A20F-FF44-6667-4B1B-16D2404B5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775" y="7391401"/>
          <a:ext cx="904875" cy="847422"/>
        </a:xfrm>
        <a:prstGeom prst="rect">
          <a:avLst/>
        </a:prstGeom>
      </xdr:spPr>
    </xdr:pic>
    <xdr:clientData/>
  </xdr:twoCellAnchor>
  <xdr:twoCellAnchor>
    <xdr:from>
      <xdr:col>0</xdr:col>
      <xdr:colOff>581026</xdr:colOff>
      <xdr:row>5</xdr:row>
      <xdr:rowOff>142875</xdr:rowOff>
    </xdr:from>
    <xdr:to>
      <xdr:col>0</xdr:col>
      <xdr:colOff>1362076</xdr:colOff>
      <xdr:row>5</xdr:row>
      <xdr:rowOff>1105240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B752D38-DD7E-68C8-5783-3DBB28922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1026" y="10810875"/>
          <a:ext cx="781050" cy="96236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6</xdr:row>
      <xdr:rowOff>238125</xdr:rowOff>
    </xdr:from>
    <xdr:to>
      <xdr:col>0</xdr:col>
      <xdr:colOff>1524000</xdr:colOff>
      <xdr:row>6</xdr:row>
      <xdr:rowOff>973181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E75AD99-6000-A7C5-456E-B13353281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0" y="12049125"/>
          <a:ext cx="1371600" cy="735056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8</xdr:row>
      <xdr:rowOff>200025</xdr:rowOff>
    </xdr:from>
    <xdr:to>
      <xdr:col>0</xdr:col>
      <xdr:colOff>1524000</xdr:colOff>
      <xdr:row>8</xdr:row>
      <xdr:rowOff>981508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DA01FB8-938B-3440-E86B-D82CDB5F4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" y="13154025"/>
          <a:ext cx="1447800" cy="781483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9</xdr:row>
      <xdr:rowOff>95250</xdr:rowOff>
    </xdr:from>
    <xdr:to>
      <xdr:col>0</xdr:col>
      <xdr:colOff>1419225</xdr:colOff>
      <xdr:row>9</xdr:row>
      <xdr:rowOff>1026975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D6D3C9B-0C58-BBE2-7A93-7B4D4965F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" y="15335250"/>
          <a:ext cx="962025" cy="93172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10</xdr:row>
      <xdr:rowOff>209550</xdr:rowOff>
    </xdr:from>
    <xdr:to>
      <xdr:col>0</xdr:col>
      <xdr:colOff>1496891</xdr:colOff>
      <xdr:row>10</xdr:row>
      <xdr:rowOff>1009650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FCCA1B8-009A-FA8D-DD20-9ECD82B28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2875" y="16592550"/>
          <a:ext cx="1354016" cy="800100"/>
        </a:xfrm>
        <a:prstGeom prst="rect">
          <a:avLst/>
        </a:prstGeom>
      </xdr:spPr>
    </xdr:pic>
    <xdr:clientData/>
  </xdr:twoCellAnchor>
  <xdr:twoCellAnchor>
    <xdr:from>
      <xdr:col>0</xdr:col>
      <xdr:colOff>238126</xdr:colOff>
      <xdr:row>15</xdr:row>
      <xdr:rowOff>219075</xdr:rowOff>
    </xdr:from>
    <xdr:to>
      <xdr:col>0</xdr:col>
      <xdr:colOff>1476376</xdr:colOff>
      <xdr:row>15</xdr:row>
      <xdr:rowOff>1044575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69FAA60-8100-5B7F-89FC-6CC7326AD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8126" y="22317075"/>
          <a:ext cx="1238250" cy="82550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14</xdr:row>
      <xdr:rowOff>95250</xdr:rowOff>
    </xdr:from>
    <xdr:to>
      <xdr:col>0</xdr:col>
      <xdr:colOff>1314450</xdr:colOff>
      <xdr:row>14</xdr:row>
      <xdr:rowOff>1061962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CA8AB1F-ED0F-6B0A-8C18-9341F0586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8150" y="26765250"/>
          <a:ext cx="876300" cy="966712"/>
        </a:xfrm>
        <a:prstGeom prst="rect">
          <a:avLst/>
        </a:prstGeom>
      </xdr:spPr>
    </xdr:pic>
    <xdr:clientData/>
  </xdr:twoCellAnchor>
  <xdr:twoCellAnchor>
    <xdr:from>
      <xdr:col>0</xdr:col>
      <xdr:colOff>104776</xdr:colOff>
      <xdr:row>16</xdr:row>
      <xdr:rowOff>171451</xdr:rowOff>
    </xdr:from>
    <xdr:to>
      <xdr:col>0</xdr:col>
      <xdr:colOff>1578244</xdr:colOff>
      <xdr:row>16</xdr:row>
      <xdr:rowOff>1009651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09FEF73-7731-F1F9-4966-0EFCAA802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4776" y="27984451"/>
          <a:ext cx="1473468" cy="838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eber, Rachel" refreshedDate="45946.574902777778" createdVersion="8" refreshedVersion="8" minRefreshableVersion="3" recordCount="63" xr:uid="{49DE74D8-04F6-47A2-A9B0-C02500E7D6AB}">
  <cacheSource type="worksheet">
    <worksheetSource ref="C5:N68" sheet="Total"/>
  </cacheSource>
  <cacheFields count="14">
    <cacheField name="Gender" numFmtId="0">
      <sharedItems count="2">
        <s v="LADIES"/>
        <s v="KIDS"/>
      </sharedItems>
    </cacheField>
    <cacheField name="Category" numFmtId="0">
      <sharedItems count="10">
        <s v="JELLY"/>
        <s v="SLIDES"/>
        <s v="CLOG"/>
        <s v="SANDALS"/>
        <s v="EVA WEDGES"/>
        <s v="BOOTS"/>
        <s v="HEELS"/>
        <s v="SNEAKER"/>
        <s v="FOOTBED"/>
        <s v="WEDGES" u="1"/>
      </sharedItems>
    </cacheField>
    <cacheField name="Style" numFmtId="0">
      <sharedItems/>
    </cacheField>
    <cacheField name="Description" numFmtId="0">
      <sharedItems/>
    </cacheField>
    <cacheField name="Color" numFmtId="0">
      <sharedItems/>
    </cacheField>
    <cacheField name="Case Pack" numFmtId="0">
      <sharedItems containsMixedTypes="1" containsNumber="1" containsInteger="1" minValue="7" maxValue="12"/>
    </cacheField>
    <cacheField name="Total Cases" numFmtId="164">
      <sharedItems containsString="0" containsBlank="1" containsNumber="1" minValue="6.916666666666667" maxValue="359.42857142857144"/>
    </cacheField>
    <cacheField name="Total ATS" numFmtId="164">
      <sharedItems containsSemiMixedTypes="0" containsString="0" containsNumber="1" containsInteger="1" minValue="83" maxValue="3910"/>
    </cacheField>
    <cacheField name="MSRP" numFmtId="44">
      <sharedItems containsSemiMixedTypes="0" containsString="0" containsNumber="1" containsInteger="1" minValue="34" maxValue="89"/>
    </cacheField>
    <cacheField name="Ext MSRP" numFmtId="44">
      <sharedItems containsSemiMixedTypes="0" containsString="0" containsNumber="1" containsInteger="1" minValue="3230" maxValue="191590"/>
    </cacheField>
    <cacheField name="Offer Price" numFmtId="44">
      <sharedItems containsSemiMixedTypes="0" containsString="0" containsNumber="1" minValue="3.75" maxValue="6"/>
    </cacheField>
    <cacheField name="Ext Offer Price" numFmtId="44">
      <sharedItems containsSemiMixedTypes="0" containsString="0" containsNumber="1" minValue="311.25" maxValue="17595"/>
    </cacheField>
    <cacheField name="Avg MSRP" numFmtId="0" formula="'Ext MSRP'/'Total ATS'" databaseField="0"/>
    <cacheField name="Avg Closeout Price" numFmtId="0" formula="'Ext Offer Price'/'Total AT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x v="0"/>
    <x v="0"/>
    <s v="OMRA-8155"/>
    <s v="PEARL THONG JELLY SANDAL"/>
    <s v="BLACK"/>
    <n v="12"/>
    <n v="325.83333333333331"/>
    <n v="3910"/>
    <n v="49"/>
    <n v="191590"/>
    <n v="4.5"/>
    <n v="17595"/>
  </r>
  <r>
    <x v="0"/>
    <x v="1"/>
    <s v="222475~L"/>
    <s v="LADIES FASHION SHOES"/>
    <s v="LEOPARD"/>
    <s v="Solid Size Solid Pack"/>
    <m/>
    <n v="2876"/>
    <n v="39"/>
    <n v="112164"/>
    <n v="4.5"/>
    <n v="12942"/>
  </r>
  <r>
    <x v="0"/>
    <x v="0"/>
    <s v="OMRA-8155"/>
    <s v="PEARL THONG JELLY SANDAL"/>
    <s v="NUDE"/>
    <n v="12"/>
    <n v="224.75"/>
    <n v="2697"/>
    <n v="49"/>
    <n v="132153"/>
    <n v="4.5"/>
    <n v="12136.5"/>
  </r>
  <r>
    <x v="0"/>
    <x v="1"/>
    <s v="222475~L"/>
    <s v="LADIES FASHION SHOES"/>
    <s v="MULTI1"/>
    <n v="7"/>
    <n v="359.42857142857144"/>
    <n v="2516"/>
    <n v="39"/>
    <n v="98124"/>
    <n v="4.5"/>
    <n v="11322"/>
  </r>
  <r>
    <x v="0"/>
    <x v="1"/>
    <s v="222475~L"/>
    <s v="LADIES FASHION SHOES"/>
    <s v="BLUE"/>
    <s v="Solid Size Solid Pack"/>
    <m/>
    <n v="2104"/>
    <n v="39"/>
    <n v="82056"/>
    <n v="4.5"/>
    <n v="9468"/>
  </r>
  <r>
    <x v="0"/>
    <x v="0"/>
    <s v="OMRA-8263"/>
    <s v="LADIES FASHION SANDALS"/>
    <s v="NUDE"/>
    <n v="12"/>
    <n v="142.91666666666666"/>
    <n v="1715"/>
    <n v="49"/>
    <n v="84035"/>
    <n v="4.5"/>
    <n v="7717.5"/>
  </r>
  <r>
    <x v="0"/>
    <x v="0"/>
    <s v="OMRA-8263"/>
    <s v="LADIES FASHION SANDALS"/>
    <s v="BLACK"/>
    <n v="12"/>
    <n v="139.83333333333334"/>
    <n v="1678"/>
    <n v="49"/>
    <n v="82222"/>
    <n v="4.5"/>
    <n v="7551"/>
  </r>
  <r>
    <x v="0"/>
    <x v="1"/>
    <s v="222475~L"/>
    <s v="LADIES FASHION SHOES"/>
    <s v="SNAKE"/>
    <n v="9"/>
    <n v="143"/>
    <n v="1287"/>
    <n v="39"/>
    <n v="50193"/>
    <n v="4.5"/>
    <n v="5791.5"/>
  </r>
  <r>
    <x v="0"/>
    <x v="2"/>
    <s v="OMP-2576"/>
    <s v="CONVERTABLE FUR LINED CLOG"/>
    <s v="NAVY MULTI"/>
    <n v="12"/>
    <n v="103.75"/>
    <n v="1245"/>
    <n v="59"/>
    <n v="73455"/>
    <n v="5"/>
    <n v="6225"/>
  </r>
  <r>
    <x v="0"/>
    <x v="1"/>
    <s v="222475~L"/>
    <s v="LADIES FASHION SHOES"/>
    <s v="SNAKE"/>
    <s v="Solid Size Solid Pack"/>
    <m/>
    <n v="1228"/>
    <n v="39"/>
    <n v="47892"/>
    <n v="4.5"/>
    <n v="5526"/>
  </r>
  <r>
    <x v="0"/>
    <x v="0"/>
    <s v="OMRA-8581"/>
    <s v="PEARL DUAL BAND JELLY SLIDE"/>
    <s v="CLEAR"/>
    <n v="12"/>
    <n v="101"/>
    <n v="1212"/>
    <n v="49"/>
    <n v="59388"/>
    <n v="4.5"/>
    <n v="5454"/>
  </r>
  <r>
    <x v="0"/>
    <x v="3"/>
    <s v="222477~L"/>
    <s v="LADIES FASHION SHOES"/>
    <s v="BLACK SNAKE"/>
    <n v="9"/>
    <n v="131.88888888888889"/>
    <n v="1187"/>
    <n v="49"/>
    <n v="58163"/>
    <n v="5"/>
    <n v="5935"/>
  </r>
  <r>
    <x v="0"/>
    <x v="2"/>
    <s v="OMRA-8884"/>
    <s v="SLIP ON CLOG W FUR"/>
    <s v="TAUPE"/>
    <n v="12"/>
    <n v="90.833333333333329"/>
    <n v="1090"/>
    <n v="59"/>
    <n v="64310"/>
    <n v="5"/>
    <n v="5450"/>
  </r>
  <r>
    <x v="0"/>
    <x v="0"/>
    <s v="OMRA-8649"/>
    <s v="RHINESTONE JELLY SLIDE"/>
    <s v="GOLD"/>
    <n v="12"/>
    <n v="89.916666666666671"/>
    <n v="1079"/>
    <n v="49"/>
    <n v="52871"/>
    <n v="4.5"/>
    <n v="4855.5"/>
  </r>
  <r>
    <x v="0"/>
    <x v="4"/>
    <s v="OMRA-8338"/>
    <s v="TIE DYE HOOD EVA WEDGE"/>
    <s v="NAVY"/>
    <n v="12"/>
    <n v="87.583333333333329"/>
    <n v="1051"/>
    <n v="69"/>
    <n v="72519"/>
    <n v="5"/>
    <n v="5255"/>
  </r>
  <r>
    <x v="0"/>
    <x v="0"/>
    <s v="OMRA-8580"/>
    <s v="GEM BUTTERFLY JELLY THONG SANDAL"/>
    <s v="BLUSH"/>
    <n v="12"/>
    <n v="86"/>
    <n v="1032"/>
    <n v="49"/>
    <n v="50568"/>
    <n v="4.5"/>
    <n v="4644"/>
  </r>
  <r>
    <x v="0"/>
    <x v="3"/>
    <s v="OMRA-8480"/>
    <s v="STUDDED STRAPPY SANDAL"/>
    <s v="SILVER"/>
    <n v="12"/>
    <n v="81.916666666666671"/>
    <n v="983"/>
    <n v="49"/>
    <n v="48167"/>
    <n v="5"/>
    <n v="4915"/>
  </r>
  <r>
    <x v="0"/>
    <x v="1"/>
    <s v="222475~L"/>
    <s v="LADIES FASHION SHOES"/>
    <s v="MULTI1"/>
    <s v="Solid Size Solid Pack"/>
    <m/>
    <n v="973"/>
    <n v="39"/>
    <n v="37947"/>
    <n v="4.5"/>
    <n v="4378.5"/>
  </r>
  <r>
    <x v="0"/>
    <x v="5"/>
    <s v="OMRA-9069"/>
    <s v="TWO TONE COMBAT BOOT"/>
    <s v="GREY"/>
    <n v="12"/>
    <n v="79.75"/>
    <n v="957"/>
    <n v="89"/>
    <n v="85173"/>
    <n v="5"/>
    <n v="4785"/>
  </r>
  <r>
    <x v="0"/>
    <x v="0"/>
    <s v="OMRA-8572"/>
    <s v="RHINESTONE BOW JELLY SANDAL"/>
    <s v="CLEAR"/>
    <n v="12"/>
    <n v="76.916666666666671"/>
    <n v="923"/>
    <n v="49"/>
    <n v="45227"/>
    <n v="4.5"/>
    <n v="4153.5"/>
  </r>
  <r>
    <x v="0"/>
    <x v="0"/>
    <s v="OMRA-8502"/>
    <s v="Z STRAP STUD LADIES JELLY"/>
    <s v="BLUSH"/>
    <n v="12"/>
    <n v="72.916666666666671"/>
    <n v="875"/>
    <n v="49"/>
    <n v="42875"/>
    <n v="4.5"/>
    <n v="3937.5"/>
  </r>
  <r>
    <x v="0"/>
    <x v="0"/>
    <s v="OMRA-8694"/>
    <s v="CAGED BLING JELLY"/>
    <s v="CLEAR"/>
    <n v="12"/>
    <n v="72"/>
    <n v="864"/>
    <n v="49"/>
    <n v="42336"/>
    <n v="4.5"/>
    <n v="3888"/>
  </r>
  <r>
    <x v="0"/>
    <x v="0"/>
    <s v="OMP-2604"/>
    <s v="LADIES JELLY HEEL"/>
    <s v="FUCHSIA"/>
    <n v="12"/>
    <n v="70.916666666666671"/>
    <n v="851"/>
    <n v="49"/>
    <n v="41699"/>
    <n v="4.5"/>
    <n v="3829.5"/>
  </r>
  <r>
    <x v="0"/>
    <x v="3"/>
    <s v="OMRA-8480"/>
    <s v="STUDDED STRAPPY SANDAL"/>
    <s v="BLACK"/>
    <n v="12"/>
    <n v="68.833333333333329"/>
    <n v="826"/>
    <n v="49"/>
    <n v="40474"/>
    <n v="5"/>
    <n v="4130"/>
  </r>
  <r>
    <x v="0"/>
    <x v="0"/>
    <s v="GJ-R106721~L"/>
    <s v="LADIES ORNAMENTED JELLY SANDAL"/>
    <s v="BLUSH"/>
    <n v="12"/>
    <n v="67.916666666666671"/>
    <n v="815"/>
    <n v="49"/>
    <n v="39935"/>
    <n v="4.5"/>
    <n v="3667.5"/>
  </r>
  <r>
    <x v="0"/>
    <x v="0"/>
    <s v="OMRA-8794"/>
    <s v="LADIES FASHION SANDALS"/>
    <s v="CLEAR"/>
    <n v="12"/>
    <n v="67.833333333333329"/>
    <n v="814"/>
    <n v="49"/>
    <n v="39886"/>
    <n v="4.5"/>
    <n v="3663"/>
  </r>
  <r>
    <x v="0"/>
    <x v="3"/>
    <s v="OMRA-8525"/>
    <s v="2 BUCKLE RAINBOW SANDALS"/>
    <s v="RAINBOW"/>
    <n v="12"/>
    <n v="62.916666666666664"/>
    <n v="755"/>
    <n v="49"/>
    <n v="36995"/>
    <n v="5"/>
    <n v="3775"/>
  </r>
  <r>
    <x v="0"/>
    <x v="0"/>
    <s v="OMRA-8572"/>
    <s v="RHINESTONE BOW JELLY SANDAL"/>
    <s v="BLACK"/>
    <n v="12"/>
    <n v="61.833333333333336"/>
    <n v="742"/>
    <n v="49"/>
    <n v="36358"/>
    <n v="4.5"/>
    <n v="3339"/>
  </r>
  <r>
    <x v="0"/>
    <x v="0"/>
    <s v="OMRA-8580"/>
    <s v="GEM BUTTERFLY JELLY THONG SANDAL"/>
    <s v="BLACK"/>
    <n v="12"/>
    <n v="60.916666666666664"/>
    <n v="731"/>
    <n v="49"/>
    <n v="35819"/>
    <n v="4.5"/>
    <n v="3289.5"/>
  </r>
  <r>
    <x v="0"/>
    <x v="6"/>
    <s v="OMRA-8519"/>
    <s v="CHAIN SQUARE TOE HEEL"/>
    <s v="COGNAC"/>
    <n v="12"/>
    <n v="59.75"/>
    <n v="717"/>
    <n v="69"/>
    <n v="49473"/>
    <n v="5"/>
    <n v="3585"/>
  </r>
  <r>
    <x v="0"/>
    <x v="0"/>
    <s v="OMRA-8058~L"/>
    <s v="LADIES FASHION SANDALS"/>
    <s v="BLUE"/>
    <n v="12"/>
    <n v="56.833333333333336"/>
    <n v="682"/>
    <n v="49"/>
    <n v="33418"/>
    <n v="4.5"/>
    <n v="3069"/>
  </r>
  <r>
    <x v="0"/>
    <x v="3"/>
    <s v="HWOM-1003~R-WS"/>
    <s v="DIAMOND BLING SANDAL"/>
    <s v="BLACK"/>
    <n v="12"/>
    <n v="55.916666666666664"/>
    <n v="671"/>
    <n v="49"/>
    <n v="32879"/>
    <n v="5"/>
    <n v="3355"/>
  </r>
  <r>
    <x v="0"/>
    <x v="7"/>
    <s v="OMH-5794"/>
    <s v="LADIES GINGHAM SNEAKER"/>
    <s v="RED"/>
    <n v="12"/>
    <n v="55.833333333333336"/>
    <n v="670"/>
    <n v="79"/>
    <n v="52930"/>
    <n v="5"/>
    <n v="3350"/>
  </r>
  <r>
    <x v="0"/>
    <x v="3"/>
    <s v="OMRA-8455"/>
    <s v="LADIES FASHION SANDALS"/>
    <s v="NUDE"/>
    <n v="12"/>
    <n v="53.916666666666664"/>
    <n v="647"/>
    <n v="49"/>
    <n v="31703"/>
    <n v="5"/>
    <n v="3235"/>
  </r>
  <r>
    <x v="0"/>
    <x v="0"/>
    <s v="OMRA-8502"/>
    <s v="Z STRAP STUD LADIES JELLY"/>
    <s v="WHITE"/>
    <n v="12"/>
    <n v="52.916666666666664"/>
    <n v="635"/>
    <n v="49"/>
    <n v="31115"/>
    <n v="4.5"/>
    <n v="2857.5"/>
  </r>
  <r>
    <x v="0"/>
    <x v="1"/>
    <s v="222475~L"/>
    <s v="LADIES FASHION SHOES"/>
    <s v="BLUE"/>
    <n v="9"/>
    <n v="67"/>
    <n v="603"/>
    <n v="39"/>
    <n v="23517"/>
    <n v="4.5"/>
    <n v="2713.5"/>
  </r>
  <r>
    <x v="0"/>
    <x v="3"/>
    <s v="OMH-5732"/>
    <s v="PEEL AND STICK FLAT SANDAL"/>
    <s v="ZEBRA"/>
    <n v="12"/>
    <n v="49.916666666666664"/>
    <n v="599"/>
    <n v="49"/>
    <n v="29351"/>
    <n v="5"/>
    <n v="2995"/>
  </r>
  <r>
    <x v="0"/>
    <x v="0"/>
    <s v="OMRA-8502"/>
    <s v="Z STRAP STUD LADIES JELLY"/>
    <s v="CLEAR"/>
    <n v="12"/>
    <n v="49"/>
    <n v="588"/>
    <n v="49"/>
    <n v="28812"/>
    <n v="4.5"/>
    <n v="2646"/>
  </r>
  <r>
    <x v="0"/>
    <x v="0"/>
    <s v="OMRA-8581"/>
    <s v="PEARL DUAL BAND JELLY SLIDE"/>
    <s v="NUDE"/>
    <n v="12"/>
    <n v="42.916666666666664"/>
    <n v="515"/>
    <n v="49"/>
    <n v="25235"/>
    <n v="4.5"/>
    <n v="2317.5"/>
  </r>
  <r>
    <x v="0"/>
    <x v="1"/>
    <s v="222475~L"/>
    <s v="LADIES FASHION SHOES"/>
    <s v="MULTI1"/>
    <n v="9"/>
    <n v="55"/>
    <n v="495"/>
    <n v="39"/>
    <n v="19305"/>
    <n v="5"/>
    <n v="2475"/>
  </r>
  <r>
    <x v="0"/>
    <x v="0"/>
    <s v="OMP-2603"/>
    <s v="LADIES JELLY HEEL"/>
    <s v="RED"/>
    <n v="12"/>
    <n v="40.916666666666664"/>
    <n v="491"/>
    <n v="49"/>
    <n v="24059"/>
    <n v="4.5"/>
    <n v="2209.5"/>
  </r>
  <r>
    <x v="0"/>
    <x v="6"/>
    <s v="OMRA-8722"/>
    <s v="METALLIC SQUARE TOE HEEL"/>
    <s v="WHITE"/>
    <n v="12"/>
    <n v="39.833333333333336"/>
    <n v="478"/>
    <n v="69"/>
    <n v="32982"/>
    <n v="5"/>
    <n v="2390"/>
  </r>
  <r>
    <x v="0"/>
    <x v="0"/>
    <s v="OMRA-8263"/>
    <s v="LADIES FASHION SANDALS"/>
    <s v="CLEAR"/>
    <n v="12"/>
    <n v="35"/>
    <n v="420"/>
    <n v="49"/>
    <n v="20580"/>
    <n v="4.5"/>
    <n v="1890"/>
  </r>
  <r>
    <x v="0"/>
    <x v="0"/>
    <s v="OMRA-8694"/>
    <s v="CAGED BLING JELLY"/>
    <s v="PINK"/>
    <n v="12"/>
    <n v="32"/>
    <n v="384"/>
    <n v="49"/>
    <n v="18816"/>
    <n v="5"/>
    <n v="1920"/>
  </r>
  <r>
    <x v="0"/>
    <x v="5"/>
    <s v="OMRA-9069"/>
    <s v="TWO TONE COMBAT BOOT"/>
    <s v="BROWN"/>
    <n v="12"/>
    <n v="29.75"/>
    <n v="357"/>
    <n v="89"/>
    <n v="31773"/>
    <n v="5"/>
    <n v="1785"/>
  </r>
  <r>
    <x v="0"/>
    <x v="0"/>
    <s v="OMRA-8290"/>
    <s v="DOUBLE BUCKLE RHINESTONE JELLY SLIDE"/>
    <s v="MULTI"/>
    <n v="12"/>
    <n v="22.916666666666668"/>
    <n v="275"/>
    <n v="49"/>
    <n v="13475"/>
    <n v="4.5"/>
    <n v="1237.5"/>
  </r>
  <r>
    <x v="0"/>
    <x v="3"/>
    <s v="OMRA-8480"/>
    <s v="STUDDED STRAPPY SANDAL"/>
    <s v="PINK"/>
    <n v="12"/>
    <n v="18"/>
    <n v="216"/>
    <n v="49"/>
    <n v="10584"/>
    <n v="6"/>
    <n v="1296"/>
  </r>
  <r>
    <x v="0"/>
    <x v="6"/>
    <s v="OMRA-8408"/>
    <s v="LADIES HOLIDAY SANDALS"/>
    <s v="FUCHSIA"/>
    <n v="12"/>
    <n v="15.833333333333334"/>
    <n v="190"/>
    <n v="69"/>
    <n v="13110"/>
    <n v="5"/>
    <n v="950"/>
  </r>
  <r>
    <x v="0"/>
    <x v="0"/>
    <s v="OMP-2603"/>
    <s v="LADIES JELLY HEEL"/>
    <s v="YELLOW"/>
    <n v="12"/>
    <n v="11"/>
    <n v="132"/>
    <n v="49"/>
    <n v="6468"/>
    <n v="4.5"/>
    <n v="594"/>
  </r>
  <r>
    <x v="1"/>
    <x v="8"/>
    <s v="OMCS-6362K~KS"/>
    <s v="GIRLS BUFFALO PLAID FOOTBED"/>
    <s v="BLACK/WHITE"/>
    <n v="12"/>
    <n v="141.83333333333334"/>
    <n v="1702"/>
    <n v="39"/>
    <n v="66378"/>
    <n v="3.75"/>
    <n v="6382.5"/>
  </r>
  <r>
    <x v="1"/>
    <x v="7"/>
    <s v="OMO-1825K~KS"/>
    <s v="OMG FUR LINED DOUBLE GORE SNEAKER"/>
    <s v="GREY"/>
    <n v="12"/>
    <n v="89.833333333333329"/>
    <n v="1078"/>
    <n v="39"/>
    <n v="42042"/>
    <n v="4.25"/>
    <n v="4581.5"/>
  </r>
  <r>
    <x v="1"/>
    <x v="5"/>
    <s v="OMW-1074K"/>
    <s v="GIRLS CAT EAR BOOTS"/>
    <s v="IVORY"/>
    <n v="12"/>
    <n v="88.916666666666671"/>
    <n v="1067"/>
    <n v="74"/>
    <n v="78958"/>
    <n v="5"/>
    <n v="5335"/>
  </r>
  <r>
    <x v="1"/>
    <x v="8"/>
    <s v="OMCS-6362K~KS"/>
    <s v="GIRLS BUFFALO PLAID FOOTBED"/>
    <s v="PINK/BLACK"/>
    <n v="12"/>
    <n v="79"/>
    <n v="948"/>
    <n v="39"/>
    <n v="36972"/>
    <n v="3.75"/>
    <n v="3555"/>
  </r>
  <r>
    <x v="1"/>
    <x v="7"/>
    <s v="OMK-8069K~KS"/>
    <s v="OMG LOW TOP SNEAKER WITH FUR TRIM"/>
    <s v="LEOPARD"/>
    <n v="12"/>
    <n v="67.75"/>
    <n v="813"/>
    <n v="39"/>
    <n v="31707"/>
    <n v="4.25"/>
    <n v="3455.25"/>
  </r>
  <r>
    <x v="1"/>
    <x v="7"/>
    <s v="OMO-1825K~KS"/>
    <s v="OMG FUR LINED DOUBLE GORE SNEAKER"/>
    <s v="BLUSH"/>
    <n v="12"/>
    <n v="61"/>
    <n v="732"/>
    <n v="39"/>
    <n v="28548"/>
    <n v="4.25"/>
    <n v="3111"/>
  </r>
  <r>
    <x v="1"/>
    <x v="5"/>
    <s v="OMO-1578K~KS"/>
    <s v="OMG PULL ON BOOT WITH ELASTIC GORE"/>
    <s v="LEOPARD"/>
    <n v="12"/>
    <n v="48.916666666666664"/>
    <n v="587"/>
    <n v="74"/>
    <n v="43438"/>
    <n v="5"/>
    <n v="2935"/>
  </r>
  <r>
    <x v="1"/>
    <x v="3"/>
    <s v="OMO-1912K"/>
    <s v="OM GIRL SILVER STRAP STUD SANDAL"/>
    <s v="SILVER"/>
    <n v="12"/>
    <n v="35.833333333333336"/>
    <n v="430"/>
    <n v="34"/>
    <n v="14620"/>
    <n v="3.75"/>
    <n v="1612.5"/>
  </r>
  <r>
    <x v="1"/>
    <x v="7"/>
    <s v="OMO-1628K~KS"/>
    <s v="OMG FUR CUFF SNEAKER"/>
    <s v="GREY"/>
    <n v="12"/>
    <n v="29.916666666666668"/>
    <n v="359"/>
    <n v="39"/>
    <n v="14001"/>
    <n v="5"/>
    <n v="1795"/>
  </r>
  <r>
    <x v="1"/>
    <x v="7"/>
    <s v="OMK-8069K~KS"/>
    <s v="OMG LOW TOP SNEAKER WITH FUR TRIM"/>
    <s v="GREY"/>
    <n v="12"/>
    <n v="28"/>
    <n v="336"/>
    <n v="39"/>
    <n v="13104"/>
    <n v="4.25"/>
    <n v="1428"/>
  </r>
  <r>
    <x v="1"/>
    <x v="5"/>
    <s v="OMO-1578K~KS"/>
    <s v="OMG PULL ON BOOT WITH ELASTIC GORE"/>
    <s v="BLACK"/>
    <n v="12"/>
    <n v="26.833333333333332"/>
    <n v="322"/>
    <n v="74"/>
    <n v="23828"/>
    <n v="5"/>
    <n v="1610"/>
  </r>
  <r>
    <x v="1"/>
    <x v="7"/>
    <s v="OMO-2024K~KS"/>
    <s v="OMG PULL ON KNIT SNEAKER"/>
    <s v="ORANGE"/>
    <n v="12"/>
    <n v="10.833333333333334"/>
    <n v="130"/>
    <n v="39"/>
    <n v="5070"/>
    <n v="4.25"/>
    <n v="552.5"/>
  </r>
  <r>
    <x v="1"/>
    <x v="3"/>
    <s v="OMO-2504K"/>
    <s v="OM GIRL BLACK DOUBLE CHAIN SANDAL"/>
    <s v="BLACK"/>
    <n v="12"/>
    <n v="7.916666666666667"/>
    <n v="95"/>
    <n v="34"/>
    <n v="3230"/>
    <n v="3.75"/>
    <n v="356.25"/>
  </r>
  <r>
    <x v="1"/>
    <x v="8"/>
    <s v="OMO-1557K~KS"/>
    <s v="OMG LEOPARD SANDAL"/>
    <s v="MULTI"/>
    <n v="12"/>
    <n v="6.916666666666667"/>
    <n v="83"/>
    <n v="39"/>
    <n v="3237"/>
    <n v="3.75"/>
    <n v="311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B1BD7D-9C97-4E5A-9571-240782BAD66A}" name="PivotTable7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2:F17" firstHeaderRow="0" firstDataRow="1" firstDataCol="1"/>
  <pivotFields count="14">
    <pivotField axis="axisRow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11">
        <item x="5"/>
        <item x="2"/>
        <item x="4"/>
        <item x="8"/>
        <item x="6"/>
        <item x="0"/>
        <item x="3"/>
        <item x="1"/>
        <item x="7"/>
        <item m="1"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64" showAll="0"/>
    <pivotField dataField="1" numFmtId="164" showAll="0"/>
    <pivotField showAll="0"/>
    <pivotField dataField="1" numFmtId="44" showAll="0"/>
    <pivotField numFmtId="44" showAll="0"/>
    <pivotField dataField="1" numFmtId="44" showAll="0"/>
    <pivotField dataField="1" dragToRow="0" dragToCol="0" dragToPage="0" showAll="0" defaultSubtotal="0"/>
    <pivotField dataField="1" dragToRow="0" dragToCol="0" dragToPage="0" showAll="0" defaultSubtotal="0"/>
  </pivotFields>
  <rowFields count="2">
    <field x="0"/>
    <field x="1"/>
  </rowFields>
  <rowItems count="15">
    <i>
      <x v="1"/>
    </i>
    <i r="1">
      <x v="5"/>
    </i>
    <i r="1">
      <x v="7"/>
    </i>
    <i r="1">
      <x v="6"/>
    </i>
    <i r="1">
      <x v="1"/>
    </i>
    <i r="1">
      <x v="4"/>
    </i>
    <i r="1">
      <x/>
    </i>
    <i r="1">
      <x v="2"/>
    </i>
    <i r="1">
      <x v="8"/>
    </i>
    <i>
      <x/>
    </i>
    <i r="1">
      <x v="8"/>
    </i>
    <i r="1">
      <x v="3"/>
    </i>
    <i r="1">
      <x/>
    </i>
    <i r="1"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ATS" fld="7" baseField="0" baseItem="0" numFmtId="164"/>
    <dataField name="Ext MSRP " fld="9" baseField="0" baseItem="0" numFmtId="165"/>
    <dataField name="Avg MSRP " fld="12" baseField="0" baseItem="0" numFmtId="44"/>
    <dataField name="Ext Offer Price " fld="11" baseField="0" baseItem="0" numFmtId="165"/>
    <dataField name="Avg Offer Price " fld="13" baseField="0" baseItem="0" numFmtId="44"/>
  </dataFields>
  <formats count="14">
    <format dxfId="18">
      <pivotArea outline="0" collapsedLevelsAreSubtotals="1" fieldPosition="0"/>
    </format>
    <format dxfId="1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5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1" count="1">
            <x v="0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field="0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4">
            <x v="0"/>
            <x v="1"/>
            <x v="2"/>
            <x v="4"/>
          </reference>
        </references>
      </pivotArea>
    </format>
    <format dxfId="9">
      <pivotArea field="0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4">
            <x v="0"/>
            <x v="1"/>
            <x v="2"/>
            <x v="4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C79CE-DEF9-4678-BD2D-69E2C172D478}">
  <dimension ref="A1:F17"/>
  <sheetViews>
    <sheetView tabSelected="1" workbookViewId="0">
      <selection activeCell="E10" sqref="E10"/>
    </sheetView>
  </sheetViews>
  <sheetFormatPr defaultRowHeight="15" x14ac:dyDescent="0.25"/>
  <cols>
    <col min="1" max="1" width="16.28515625" bestFit="1" customWidth="1"/>
    <col min="2" max="2" width="8" bestFit="1" customWidth="1"/>
    <col min="3" max="3" width="11.5703125" bestFit="1" customWidth="1"/>
    <col min="4" max="4" width="8" bestFit="1" customWidth="1"/>
    <col min="5" max="5" width="10" bestFit="1" customWidth="1"/>
    <col min="6" max="6" width="7" bestFit="1" customWidth="1"/>
  </cols>
  <sheetData>
    <row r="1" spans="1:6" ht="55.5" customHeight="1" x14ac:dyDescent="0.25"/>
    <row r="2" spans="1:6" ht="45" x14ac:dyDescent="0.25">
      <c r="A2" s="23" t="s">
        <v>19</v>
      </c>
      <c r="B2" s="11" t="s">
        <v>187</v>
      </c>
      <c r="C2" s="11" t="s">
        <v>188</v>
      </c>
      <c r="D2" s="11" t="s">
        <v>189</v>
      </c>
      <c r="E2" s="11" t="s">
        <v>190</v>
      </c>
      <c r="F2" s="11" t="s">
        <v>191</v>
      </c>
    </row>
    <row r="3" spans="1:6" x14ac:dyDescent="0.25">
      <c r="A3" s="7" t="s">
        <v>0</v>
      </c>
      <c r="B3" s="9">
        <v>48781</v>
      </c>
      <c r="C3" s="24">
        <v>2414179</v>
      </c>
      <c r="D3" s="19">
        <v>49.490149853426537</v>
      </c>
      <c r="E3" s="24">
        <v>226489.5</v>
      </c>
      <c r="F3" s="19">
        <v>4.6429859986470143</v>
      </c>
    </row>
    <row r="4" spans="1:6" x14ac:dyDescent="0.25">
      <c r="A4" s="8" t="s">
        <v>1</v>
      </c>
      <c r="B4" s="9">
        <v>24060</v>
      </c>
      <c r="C4" s="24">
        <v>1178940</v>
      </c>
      <c r="D4" s="19">
        <v>49</v>
      </c>
      <c r="E4" s="24">
        <v>108462</v>
      </c>
      <c r="F4" s="19">
        <v>4.5079800498753118</v>
      </c>
    </row>
    <row r="5" spans="1:6" x14ac:dyDescent="0.25">
      <c r="A5" s="8" t="s">
        <v>3</v>
      </c>
      <c r="B5" s="9">
        <v>12082</v>
      </c>
      <c r="C5" s="24">
        <v>471198</v>
      </c>
      <c r="D5" s="19">
        <v>39</v>
      </c>
      <c r="E5" s="24">
        <v>54616.5</v>
      </c>
      <c r="F5" s="19">
        <v>4.5204850190365837</v>
      </c>
    </row>
    <row r="6" spans="1:6" x14ac:dyDescent="0.25">
      <c r="A6" s="8" t="s">
        <v>2</v>
      </c>
      <c r="B6" s="9">
        <v>5884</v>
      </c>
      <c r="C6" s="24">
        <v>288316</v>
      </c>
      <c r="D6" s="19">
        <v>49</v>
      </c>
      <c r="E6" s="24">
        <v>29636</v>
      </c>
      <c r="F6" s="19">
        <v>5.0367097212780418</v>
      </c>
    </row>
    <row r="7" spans="1:6" x14ac:dyDescent="0.25">
      <c r="A7" s="8" t="s">
        <v>6</v>
      </c>
      <c r="B7" s="9">
        <v>2335</v>
      </c>
      <c r="C7" s="24">
        <v>137765</v>
      </c>
      <c r="D7" s="19">
        <v>59</v>
      </c>
      <c r="E7" s="24">
        <v>11675</v>
      </c>
      <c r="F7" s="19">
        <v>5</v>
      </c>
    </row>
    <row r="8" spans="1:6" x14ac:dyDescent="0.25">
      <c r="A8" s="8" t="s">
        <v>4</v>
      </c>
      <c r="B8" s="9">
        <v>1385</v>
      </c>
      <c r="C8" s="24">
        <v>95565</v>
      </c>
      <c r="D8" s="19">
        <v>69</v>
      </c>
      <c r="E8" s="24">
        <v>6925</v>
      </c>
      <c r="F8" s="19">
        <v>5</v>
      </c>
    </row>
    <row r="9" spans="1:6" x14ac:dyDescent="0.25">
      <c r="A9" s="8" t="s">
        <v>7</v>
      </c>
      <c r="B9" s="9">
        <v>1314</v>
      </c>
      <c r="C9" s="24">
        <v>116946</v>
      </c>
      <c r="D9" s="19">
        <v>89</v>
      </c>
      <c r="E9" s="24">
        <v>6570</v>
      </c>
      <c r="F9" s="19">
        <v>5</v>
      </c>
    </row>
    <row r="10" spans="1:6" x14ac:dyDescent="0.25">
      <c r="A10" s="8" t="s">
        <v>5</v>
      </c>
      <c r="B10" s="9">
        <v>1051</v>
      </c>
      <c r="C10" s="24">
        <v>72519</v>
      </c>
      <c r="D10" s="19">
        <v>69</v>
      </c>
      <c r="E10" s="24">
        <v>5255</v>
      </c>
      <c r="F10" s="19">
        <v>5</v>
      </c>
    </row>
    <row r="11" spans="1:6" x14ac:dyDescent="0.25">
      <c r="A11" s="8" t="s">
        <v>8</v>
      </c>
      <c r="B11" s="9">
        <v>670</v>
      </c>
      <c r="C11" s="24">
        <v>52930</v>
      </c>
      <c r="D11" s="19">
        <v>79</v>
      </c>
      <c r="E11" s="24">
        <v>3350</v>
      </c>
      <c r="F11" s="19">
        <v>5</v>
      </c>
    </row>
    <row r="12" spans="1:6" x14ac:dyDescent="0.25">
      <c r="A12" s="7" t="s">
        <v>9</v>
      </c>
      <c r="B12" s="9">
        <v>8682</v>
      </c>
      <c r="C12" s="24">
        <v>405133</v>
      </c>
      <c r="D12" s="19">
        <v>46.663556784151119</v>
      </c>
      <c r="E12" s="24">
        <v>37020.75</v>
      </c>
      <c r="F12" s="19">
        <v>4.2640808569454043</v>
      </c>
    </row>
    <row r="13" spans="1:6" x14ac:dyDescent="0.25">
      <c r="A13" s="8" t="s">
        <v>8</v>
      </c>
      <c r="B13" s="9">
        <v>3448</v>
      </c>
      <c r="C13" s="24">
        <v>134472</v>
      </c>
      <c r="D13" s="19">
        <v>39</v>
      </c>
      <c r="E13" s="24">
        <v>14923.25</v>
      </c>
      <c r="F13" s="19">
        <v>4.328088747099768</v>
      </c>
    </row>
    <row r="14" spans="1:6" x14ac:dyDescent="0.25">
      <c r="A14" s="8" t="s">
        <v>10</v>
      </c>
      <c r="B14" s="9">
        <v>2733</v>
      </c>
      <c r="C14" s="24">
        <v>106587</v>
      </c>
      <c r="D14" s="19">
        <v>39</v>
      </c>
      <c r="E14" s="24">
        <v>10248.75</v>
      </c>
      <c r="F14" s="19">
        <v>3.75</v>
      </c>
    </row>
    <row r="15" spans="1:6" x14ac:dyDescent="0.25">
      <c r="A15" s="8" t="s">
        <v>7</v>
      </c>
      <c r="B15" s="9">
        <v>1976</v>
      </c>
      <c r="C15" s="24">
        <v>146224</v>
      </c>
      <c r="D15" s="19">
        <v>74</v>
      </c>
      <c r="E15" s="24">
        <v>9880</v>
      </c>
      <c r="F15" s="19">
        <v>5</v>
      </c>
    </row>
    <row r="16" spans="1:6" x14ac:dyDescent="0.25">
      <c r="A16" s="8" t="s">
        <v>2</v>
      </c>
      <c r="B16" s="9">
        <v>525</v>
      </c>
      <c r="C16" s="24">
        <v>17850</v>
      </c>
      <c r="D16" s="19">
        <v>34</v>
      </c>
      <c r="E16" s="24">
        <v>1968.75</v>
      </c>
      <c r="F16" s="19">
        <v>3.75</v>
      </c>
    </row>
    <row r="17" spans="1:6" x14ac:dyDescent="0.25">
      <c r="A17" s="7" t="s">
        <v>11</v>
      </c>
      <c r="B17" s="9">
        <v>57463</v>
      </c>
      <c r="C17" s="24">
        <v>2819312</v>
      </c>
      <c r="D17" s="19">
        <v>49.063084071489477</v>
      </c>
      <c r="E17" s="24">
        <v>263510.25</v>
      </c>
      <c r="F17" s="19">
        <v>4.5857377790926339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09501-E835-4630-9800-D2CE5DB82E6A}">
  <dimension ref="A1:Z68"/>
  <sheetViews>
    <sheetView workbookViewId="0">
      <pane xSplit="10" ySplit="5" topLeftCell="K6" activePane="bottomRight" state="frozen"/>
      <selection pane="topRight" activeCell="K1" sqref="K1"/>
      <selection pane="bottomLeft" activeCell="A8" sqref="A8"/>
      <selection pane="bottomRight" activeCell="J6" sqref="J6"/>
    </sheetView>
  </sheetViews>
  <sheetFormatPr defaultColWidth="9.28515625" defaultRowHeight="15" x14ac:dyDescent="0.25"/>
  <cols>
    <col min="1" max="1" width="25.28515625" style="2" customWidth="1"/>
    <col min="2" max="2" width="23.28515625" style="2" customWidth="1"/>
    <col min="3" max="3" width="10" style="2" bestFit="1" customWidth="1"/>
    <col min="4" max="4" width="12.42578125" style="2" bestFit="1" customWidth="1"/>
    <col min="5" max="5" width="15.42578125" style="2" customWidth="1"/>
    <col min="6" max="6" width="28.5703125" style="2" customWidth="1"/>
    <col min="7" max="7" width="9.28515625" style="2" customWidth="1"/>
    <col min="8" max="8" width="7.42578125" style="2" bestFit="1" customWidth="1"/>
    <col min="9" max="9" width="8.28515625" style="2" bestFit="1" customWidth="1"/>
    <col min="10" max="10" width="11" style="2" customWidth="1"/>
    <col min="11" max="11" width="9.28515625" style="13" bestFit="1" customWidth="1"/>
    <col min="12" max="12" width="14.28515625" style="13" bestFit="1" customWidth="1"/>
    <col min="13" max="13" width="9.42578125" style="13" customWidth="1"/>
    <col min="14" max="14" width="13.28515625" style="13" customWidth="1"/>
    <col min="15" max="15" width="7" style="2" bestFit="1" customWidth="1"/>
    <col min="16" max="20" width="4" style="2" bestFit="1" customWidth="1"/>
    <col min="21" max="21" width="4.28515625" style="2" bestFit="1" customWidth="1"/>
    <col min="22" max="22" width="3" style="2" bestFit="1" customWidth="1"/>
    <col min="23" max="23" width="4" style="2" bestFit="1" customWidth="1"/>
    <col min="24" max="24" width="3" style="2" bestFit="1" customWidth="1"/>
    <col min="25" max="25" width="4" style="2" bestFit="1" customWidth="1"/>
    <col min="26" max="26" width="3" style="2" bestFit="1" customWidth="1"/>
    <col min="27" max="16384" width="9.28515625" style="2"/>
  </cols>
  <sheetData>
    <row r="1" spans="1:26" x14ac:dyDescent="0.25">
      <c r="O1" s="26" t="s">
        <v>12</v>
      </c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5">
      <c r="J2" s="10"/>
      <c r="K2" s="5"/>
      <c r="L2" s="5"/>
      <c r="M2" s="5"/>
      <c r="N2" s="5"/>
      <c r="O2" s="20" t="s">
        <v>13</v>
      </c>
      <c r="P2" s="22">
        <v>10</v>
      </c>
      <c r="Q2" s="22">
        <v>11</v>
      </c>
      <c r="R2" s="22">
        <v>12</v>
      </c>
      <c r="S2" s="22">
        <v>13</v>
      </c>
      <c r="T2" s="22">
        <v>1</v>
      </c>
      <c r="U2" s="22">
        <v>2</v>
      </c>
      <c r="V2" s="22">
        <v>3</v>
      </c>
      <c r="W2" s="22">
        <v>4</v>
      </c>
      <c r="X2" s="22">
        <v>5</v>
      </c>
      <c r="Y2" s="22"/>
      <c r="Z2" s="22"/>
    </row>
    <row r="3" spans="1:26" x14ac:dyDescent="0.25">
      <c r="K3" s="5"/>
      <c r="L3" s="5"/>
      <c r="M3" s="5"/>
      <c r="O3" s="20" t="s">
        <v>14</v>
      </c>
      <c r="P3" s="22">
        <v>5</v>
      </c>
      <c r="Q3" s="22">
        <v>6</v>
      </c>
      <c r="R3" s="22">
        <v>7</v>
      </c>
      <c r="S3" s="22">
        <v>8</v>
      </c>
      <c r="T3" s="22">
        <v>9</v>
      </c>
      <c r="U3" s="22">
        <v>10</v>
      </c>
      <c r="V3" s="22">
        <v>11</v>
      </c>
      <c r="W3" s="22">
        <v>12</v>
      </c>
      <c r="X3" s="22">
        <v>12</v>
      </c>
      <c r="Y3" s="22">
        <v>13</v>
      </c>
      <c r="Z3" s="22">
        <v>14</v>
      </c>
    </row>
    <row r="4" spans="1:26" x14ac:dyDescent="0.25">
      <c r="J4" s="6">
        <f>SUM(J6:J68)</f>
        <v>57463</v>
      </c>
      <c r="K4" s="6"/>
      <c r="L4" s="25">
        <f>SUM(L6:L68)</f>
        <v>2819312</v>
      </c>
      <c r="M4" s="6"/>
      <c r="N4" s="14">
        <f>SUM(N6:N68)</f>
        <v>263510.25</v>
      </c>
      <c r="O4" s="20" t="s">
        <v>15</v>
      </c>
      <c r="P4" s="22">
        <v>5</v>
      </c>
      <c r="Q4" s="22">
        <v>5.5</v>
      </c>
      <c r="R4" s="22">
        <v>6</v>
      </c>
      <c r="S4" s="22">
        <v>6.5</v>
      </c>
      <c r="T4" s="22">
        <v>7</v>
      </c>
      <c r="U4" s="22">
        <v>7.5</v>
      </c>
      <c r="V4" s="22">
        <v>8</v>
      </c>
      <c r="W4" s="22">
        <v>8.5</v>
      </c>
      <c r="X4" s="22">
        <v>9</v>
      </c>
      <c r="Y4" s="22">
        <v>9.5</v>
      </c>
      <c r="Z4" s="22">
        <v>10</v>
      </c>
    </row>
    <row r="5" spans="1:26" s="16" customFormat="1" ht="30" x14ac:dyDescent="0.25">
      <c r="A5" s="15" t="s">
        <v>16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5" t="s">
        <v>23</v>
      </c>
      <c r="I5" s="15" t="s">
        <v>24</v>
      </c>
      <c r="J5" s="15" t="s">
        <v>25</v>
      </c>
      <c r="K5" s="15" t="s">
        <v>26</v>
      </c>
      <c r="L5" s="15" t="s">
        <v>27</v>
      </c>
      <c r="M5" s="17" t="s">
        <v>192</v>
      </c>
      <c r="N5" s="17" t="s">
        <v>193</v>
      </c>
      <c r="O5" s="18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90" customHeight="1" x14ac:dyDescent="0.25">
      <c r="A6" s="1"/>
      <c r="B6" s="3" t="s">
        <v>114</v>
      </c>
      <c r="C6" s="2" t="s">
        <v>0</v>
      </c>
      <c r="D6" s="2" t="s">
        <v>1</v>
      </c>
      <c r="E6" s="3" t="s">
        <v>115</v>
      </c>
      <c r="F6" s="3" t="s">
        <v>116</v>
      </c>
      <c r="G6" s="3" t="s">
        <v>45</v>
      </c>
      <c r="H6" s="1">
        <v>12</v>
      </c>
      <c r="I6" s="10">
        <f>J6/H6</f>
        <v>325.83333333333331</v>
      </c>
      <c r="J6" s="10">
        <v>3910</v>
      </c>
      <c r="K6" s="12">
        <v>49</v>
      </c>
      <c r="L6" s="12">
        <f t="shared" ref="L6:L37" si="0">K6*J6</f>
        <v>191590</v>
      </c>
      <c r="M6" s="12">
        <v>4.5</v>
      </c>
      <c r="N6" s="12">
        <f t="shared" ref="N6:N37" si="1">M6*J6</f>
        <v>17595</v>
      </c>
      <c r="O6" s="2" t="s">
        <v>14</v>
      </c>
      <c r="P6" s="2">
        <v>2</v>
      </c>
      <c r="Q6" s="2">
        <v>2</v>
      </c>
      <c r="R6" s="2">
        <v>4</v>
      </c>
      <c r="S6" s="2">
        <v>2</v>
      </c>
      <c r="T6" s="2">
        <v>2</v>
      </c>
    </row>
    <row r="7" spans="1:26" ht="90" customHeight="1" x14ac:dyDescent="0.25">
      <c r="B7" s="3" t="s">
        <v>32</v>
      </c>
      <c r="C7" s="2" t="s">
        <v>0</v>
      </c>
      <c r="D7" s="2" t="s">
        <v>3</v>
      </c>
      <c r="E7" s="3" t="s">
        <v>29</v>
      </c>
      <c r="F7" s="2" t="s">
        <v>30</v>
      </c>
      <c r="G7" s="3" t="s">
        <v>33</v>
      </c>
      <c r="H7" s="11" t="s">
        <v>34</v>
      </c>
      <c r="I7" s="10"/>
      <c r="J7" s="10">
        <v>2876</v>
      </c>
      <c r="K7" s="12">
        <v>39</v>
      </c>
      <c r="L7" s="12">
        <f t="shared" si="0"/>
        <v>112164</v>
      </c>
      <c r="M7" s="12">
        <v>4.5</v>
      </c>
      <c r="N7" s="12">
        <f t="shared" si="1"/>
        <v>12942</v>
      </c>
      <c r="O7" s="2" t="s">
        <v>14</v>
      </c>
      <c r="P7" s="2">
        <v>362</v>
      </c>
      <c r="Q7" s="2">
        <v>528</v>
      </c>
      <c r="R7" s="2">
        <v>722</v>
      </c>
      <c r="S7" s="2">
        <v>665</v>
      </c>
      <c r="T7" s="2">
        <v>466</v>
      </c>
    </row>
    <row r="8" spans="1:26" ht="90" customHeight="1" x14ac:dyDescent="0.25">
      <c r="A8" s="1"/>
      <c r="B8" s="3" t="s">
        <v>117</v>
      </c>
      <c r="C8" s="2" t="s">
        <v>0</v>
      </c>
      <c r="D8" s="2" t="s">
        <v>1</v>
      </c>
      <c r="E8" s="3" t="s">
        <v>115</v>
      </c>
      <c r="F8" s="3" t="s">
        <v>116</v>
      </c>
      <c r="G8" s="3" t="s">
        <v>51</v>
      </c>
      <c r="H8" s="1">
        <v>12</v>
      </c>
      <c r="I8" s="10">
        <f>J8/H8</f>
        <v>224.75</v>
      </c>
      <c r="J8" s="10">
        <v>2697</v>
      </c>
      <c r="K8" s="12">
        <v>49</v>
      </c>
      <c r="L8" s="12">
        <f t="shared" si="0"/>
        <v>132153</v>
      </c>
      <c r="M8" s="12">
        <v>4.5</v>
      </c>
      <c r="N8" s="12">
        <f t="shared" si="1"/>
        <v>12136.5</v>
      </c>
      <c r="O8" s="2" t="s">
        <v>14</v>
      </c>
      <c r="P8" s="2">
        <v>2</v>
      </c>
      <c r="Q8" s="2">
        <v>2</v>
      </c>
      <c r="R8" s="2">
        <v>4</v>
      </c>
      <c r="S8" s="2">
        <v>2</v>
      </c>
      <c r="T8" s="2">
        <v>2</v>
      </c>
    </row>
    <row r="9" spans="1:26" ht="90" customHeight="1" x14ac:dyDescent="0.25">
      <c r="B9" s="3" t="s">
        <v>28</v>
      </c>
      <c r="C9" s="2" t="s">
        <v>0</v>
      </c>
      <c r="D9" s="2" t="s">
        <v>3</v>
      </c>
      <c r="E9" s="3" t="s">
        <v>29</v>
      </c>
      <c r="F9" s="2" t="s">
        <v>30</v>
      </c>
      <c r="G9" s="3" t="s">
        <v>31</v>
      </c>
      <c r="H9" s="1">
        <v>7</v>
      </c>
      <c r="I9" s="10">
        <f>J9/H9</f>
        <v>359.42857142857144</v>
      </c>
      <c r="J9" s="10">
        <v>2516</v>
      </c>
      <c r="K9" s="12">
        <v>39</v>
      </c>
      <c r="L9" s="12">
        <f t="shared" si="0"/>
        <v>98124</v>
      </c>
      <c r="M9" s="12">
        <v>4.5</v>
      </c>
      <c r="N9" s="12">
        <f t="shared" si="1"/>
        <v>11322</v>
      </c>
      <c r="O9" s="2" t="s">
        <v>14</v>
      </c>
      <c r="P9" s="2">
        <v>1</v>
      </c>
      <c r="Q9" s="2">
        <v>1</v>
      </c>
      <c r="R9" s="2">
        <v>2</v>
      </c>
      <c r="S9" s="2">
        <v>2</v>
      </c>
      <c r="T9" s="2">
        <v>1</v>
      </c>
    </row>
    <row r="10" spans="1:26" ht="90" customHeight="1" x14ac:dyDescent="0.25">
      <c r="B10" s="3" t="s">
        <v>37</v>
      </c>
      <c r="C10" s="2" t="s">
        <v>0</v>
      </c>
      <c r="D10" s="2" t="s">
        <v>3</v>
      </c>
      <c r="E10" s="3" t="s">
        <v>29</v>
      </c>
      <c r="F10" s="2" t="s">
        <v>30</v>
      </c>
      <c r="G10" s="3" t="s">
        <v>38</v>
      </c>
      <c r="H10" s="11" t="s">
        <v>34</v>
      </c>
      <c r="I10" s="10"/>
      <c r="J10" s="10">
        <v>2104</v>
      </c>
      <c r="K10" s="12">
        <v>39</v>
      </c>
      <c r="L10" s="12">
        <f t="shared" si="0"/>
        <v>82056</v>
      </c>
      <c r="M10" s="12">
        <v>4.5</v>
      </c>
      <c r="N10" s="12">
        <f t="shared" si="1"/>
        <v>9468</v>
      </c>
      <c r="O10" s="2" t="s">
        <v>14</v>
      </c>
      <c r="P10" s="2">
        <v>194</v>
      </c>
      <c r="Q10" s="2">
        <v>470</v>
      </c>
      <c r="R10" s="2">
        <v>477</v>
      </c>
      <c r="S10" s="2">
        <v>532</v>
      </c>
      <c r="T10" s="2">
        <v>514</v>
      </c>
    </row>
    <row r="11" spans="1:26" ht="90" customHeight="1" x14ac:dyDescent="0.25">
      <c r="A11" s="1"/>
      <c r="B11" s="3" t="s">
        <v>118</v>
      </c>
      <c r="C11" s="2" t="s">
        <v>0</v>
      </c>
      <c r="D11" s="2" t="s">
        <v>1</v>
      </c>
      <c r="E11" s="3" t="s">
        <v>119</v>
      </c>
      <c r="F11" s="3" t="s">
        <v>63</v>
      </c>
      <c r="G11" s="3" t="s">
        <v>51</v>
      </c>
      <c r="H11" s="1">
        <v>12</v>
      </c>
      <c r="I11" s="10">
        <f>J11/H11</f>
        <v>142.91666666666666</v>
      </c>
      <c r="J11" s="10">
        <v>1715</v>
      </c>
      <c r="K11" s="12">
        <v>49</v>
      </c>
      <c r="L11" s="12">
        <f t="shared" si="0"/>
        <v>84035</v>
      </c>
      <c r="M11" s="12">
        <v>4.5</v>
      </c>
      <c r="N11" s="12">
        <f t="shared" si="1"/>
        <v>7717.5</v>
      </c>
      <c r="O11" s="2" t="s">
        <v>14</v>
      </c>
      <c r="P11" s="2">
        <v>2</v>
      </c>
      <c r="Q11" s="2">
        <v>2</v>
      </c>
      <c r="R11" s="2">
        <v>4</v>
      </c>
      <c r="S11" s="2">
        <v>2</v>
      </c>
      <c r="T11" s="2">
        <v>2</v>
      </c>
    </row>
    <row r="12" spans="1:26" ht="90" customHeight="1" x14ac:dyDescent="0.25">
      <c r="A12" s="1"/>
      <c r="B12" s="3" t="s">
        <v>120</v>
      </c>
      <c r="C12" s="2" t="s">
        <v>0</v>
      </c>
      <c r="D12" s="2" t="s">
        <v>1</v>
      </c>
      <c r="E12" s="3" t="s">
        <v>119</v>
      </c>
      <c r="F12" s="3" t="s">
        <v>63</v>
      </c>
      <c r="G12" s="3" t="s">
        <v>45</v>
      </c>
      <c r="H12" s="1">
        <v>12</v>
      </c>
      <c r="I12" s="10">
        <f>J12/H12</f>
        <v>139.83333333333334</v>
      </c>
      <c r="J12" s="10">
        <v>1678</v>
      </c>
      <c r="K12" s="12">
        <v>49</v>
      </c>
      <c r="L12" s="12">
        <f t="shared" si="0"/>
        <v>82222</v>
      </c>
      <c r="M12" s="12">
        <v>4.5</v>
      </c>
      <c r="N12" s="12">
        <f t="shared" si="1"/>
        <v>7551</v>
      </c>
      <c r="O12" s="2" t="s">
        <v>14</v>
      </c>
      <c r="P12" s="2">
        <v>2</v>
      </c>
      <c r="Q12" s="2">
        <v>2</v>
      </c>
      <c r="R12" s="2">
        <v>4</v>
      </c>
      <c r="S12" s="2">
        <v>2</v>
      </c>
      <c r="T12" s="2">
        <v>2</v>
      </c>
    </row>
    <row r="13" spans="1:26" ht="90" customHeight="1" x14ac:dyDescent="0.25">
      <c r="B13" s="3" t="s">
        <v>35</v>
      </c>
      <c r="C13" s="2" t="s">
        <v>0</v>
      </c>
      <c r="D13" s="2" t="s">
        <v>3</v>
      </c>
      <c r="E13" s="3" t="s">
        <v>29</v>
      </c>
      <c r="F13" s="2" t="s">
        <v>30</v>
      </c>
      <c r="G13" s="3" t="s">
        <v>36</v>
      </c>
      <c r="H13" s="1">
        <v>9</v>
      </c>
      <c r="I13" s="10">
        <f>J13/H13</f>
        <v>143</v>
      </c>
      <c r="J13" s="10">
        <v>1287</v>
      </c>
      <c r="K13" s="12">
        <v>39</v>
      </c>
      <c r="L13" s="12">
        <f t="shared" si="0"/>
        <v>50193</v>
      </c>
      <c r="M13" s="12">
        <v>4.5</v>
      </c>
      <c r="N13" s="12">
        <f t="shared" si="1"/>
        <v>5791.5</v>
      </c>
      <c r="O13" s="2" t="s">
        <v>14</v>
      </c>
      <c r="P13" s="2">
        <v>1</v>
      </c>
      <c r="Q13" s="2">
        <v>2</v>
      </c>
      <c r="R13" s="2">
        <v>2</v>
      </c>
      <c r="S13" s="2">
        <v>2</v>
      </c>
      <c r="T13" s="2">
        <v>2</v>
      </c>
    </row>
    <row r="14" spans="1:26" ht="90" customHeight="1" x14ac:dyDescent="0.25">
      <c r="A14" s="1"/>
      <c r="B14" s="3" t="s">
        <v>101</v>
      </c>
      <c r="C14" s="2" t="s">
        <v>0</v>
      </c>
      <c r="D14" s="2" t="s">
        <v>6</v>
      </c>
      <c r="E14" s="3" t="s">
        <v>102</v>
      </c>
      <c r="F14" s="3" t="s">
        <v>103</v>
      </c>
      <c r="G14" s="3" t="s">
        <v>104</v>
      </c>
      <c r="H14" s="1">
        <v>12</v>
      </c>
      <c r="I14" s="10">
        <f>J14/H14</f>
        <v>103.75</v>
      </c>
      <c r="J14" s="10">
        <v>1245</v>
      </c>
      <c r="K14" s="12">
        <v>59</v>
      </c>
      <c r="L14" s="12">
        <f t="shared" si="0"/>
        <v>73455</v>
      </c>
      <c r="M14" s="12">
        <v>5</v>
      </c>
      <c r="N14" s="12">
        <f t="shared" si="1"/>
        <v>6225</v>
      </c>
      <c r="O14" s="2" t="s">
        <v>14</v>
      </c>
      <c r="P14" s="2">
        <v>2</v>
      </c>
      <c r="Q14" s="2">
        <v>2</v>
      </c>
      <c r="R14" s="2">
        <v>2</v>
      </c>
      <c r="S14" s="2">
        <v>2</v>
      </c>
      <c r="T14" s="2">
        <v>2</v>
      </c>
      <c r="U14" s="2">
        <v>2</v>
      </c>
    </row>
    <row r="15" spans="1:26" ht="90" customHeight="1" x14ac:dyDescent="0.25">
      <c r="B15" s="3" t="s">
        <v>39</v>
      </c>
      <c r="C15" s="2" t="s">
        <v>0</v>
      </c>
      <c r="D15" s="2" t="s">
        <v>3</v>
      </c>
      <c r="E15" s="3" t="s">
        <v>29</v>
      </c>
      <c r="F15" s="2" t="s">
        <v>30</v>
      </c>
      <c r="G15" s="3" t="s">
        <v>36</v>
      </c>
      <c r="H15" s="11" t="s">
        <v>34</v>
      </c>
      <c r="I15" s="10"/>
      <c r="J15" s="10">
        <v>1228</v>
      </c>
      <c r="K15" s="12">
        <v>39</v>
      </c>
      <c r="L15" s="12">
        <f t="shared" si="0"/>
        <v>47892</v>
      </c>
      <c r="M15" s="12">
        <v>4.5</v>
      </c>
      <c r="N15" s="12">
        <f t="shared" si="1"/>
        <v>5526</v>
      </c>
      <c r="O15" s="2" t="s">
        <v>14</v>
      </c>
      <c r="P15" s="2">
        <v>151</v>
      </c>
      <c r="Q15" s="2">
        <v>233</v>
      </c>
      <c r="R15" s="2">
        <v>380</v>
      </c>
      <c r="S15" s="2">
        <v>315</v>
      </c>
      <c r="T15" s="2">
        <v>248</v>
      </c>
    </row>
    <row r="16" spans="1:26" ht="90" customHeight="1" x14ac:dyDescent="0.25">
      <c r="A16" s="1"/>
      <c r="B16" s="3" t="s">
        <v>162</v>
      </c>
      <c r="C16" s="2" t="s">
        <v>0</v>
      </c>
      <c r="D16" s="2" t="s">
        <v>1</v>
      </c>
      <c r="E16" s="3" t="s">
        <v>159</v>
      </c>
      <c r="F16" s="3" t="s">
        <v>160</v>
      </c>
      <c r="G16" s="3" t="s">
        <v>122</v>
      </c>
      <c r="H16" s="1">
        <v>12</v>
      </c>
      <c r="I16" s="10">
        <f t="shared" ref="I16:I22" si="2">J16/H16</f>
        <v>101</v>
      </c>
      <c r="J16" s="10">
        <v>1212</v>
      </c>
      <c r="K16" s="12">
        <v>49</v>
      </c>
      <c r="L16" s="12">
        <f t="shared" si="0"/>
        <v>59388</v>
      </c>
      <c r="M16" s="12">
        <v>4.5</v>
      </c>
      <c r="N16" s="12">
        <f t="shared" si="1"/>
        <v>5454</v>
      </c>
      <c r="O16" s="2" t="s">
        <v>14</v>
      </c>
      <c r="P16" s="2">
        <v>2</v>
      </c>
      <c r="Q16" s="2">
        <v>2</v>
      </c>
      <c r="R16" s="2">
        <v>4</v>
      </c>
      <c r="S16" s="2">
        <v>2</v>
      </c>
      <c r="T16" s="2">
        <v>2</v>
      </c>
    </row>
    <row r="17" spans="1:26" ht="90" customHeight="1" x14ac:dyDescent="0.25">
      <c r="A17" s="1"/>
      <c r="B17" s="3" t="s">
        <v>42</v>
      </c>
      <c r="C17" s="2" t="s">
        <v>0</v>
      </c>
      <c r="D17" s="2" t="s">
        <v>2</v>
      </c>
      <c r="E17" s="3" t="s">
        <v>43</v>
      </c>
      <c r="F17" s="3" t="s">
        <v>30</v>
      </c>
      <c r="G17" s="3" t="s">
        <v>44</v>
      </c>
      <c r="H17" s="1">
        <v>9</v>
      </c>
      <c r="I17" s="10">
        <f t="shared" si="2"/>
        <v>131.88888888888889</v>
      </c>
      <c r="J17" s="10">
        <v>1187</v>
      </c>
      <c r="K17" s="12">
        <v>49</v>
      </c>
      <c r="L17" s="12">
        <f t="shared" si="0"/>
        <v>58163</v>
      </c>
      <c r="M17" s="12">
        <v>5</v>
      </c>
      <c r="N17" s="12">
        <f t="shared" si="1"/>
        <v>5935</v>
      </c>
      <c r="O17" s="2" t="s">
        <v>14</v>
      </c>
      <c r="P17" s="2">
        <v>1</v>
      </c>
      <c r="Q17" s="2">
        <v>2</v>
      </c>
      <c r="R17" s="2">
        <v>2</v>
      </c>
      <c r="S17" s="2">
        <v>2</v>
      </c>
      <c r="T17" s="2">
        <v>2</v>
      </c>
    </row>
    <row r="18" spans="1:26" ht="90" customHeight="1" x14ac:dyDescent="0.25">
      <c r="A18" s="1" t="e" vm="1">
        <v>#VALUE!</v>
      </c>
      <c r="B18" s="3" t="s">
        <v>182</v>
      </c>
      <c r="C18" s="2" t="s">
        <v>0</v>
      </c>
      <c r="D18" s="2" t="s">
        <v>6</v>
      </c>
      <c r="E18" s="3" t="s">
        <v>183</v>
      </c>
      <c r="F18" s="3" t="s">
        <v>184</v>
      </c>
      <c r="G18" s="3" t="s">
        <v>185</v>
      </c>
      <c r="H18" s="1">
        <v>12</v>
      </c>
      <c r="I18" s="10">
        <f t="shared" si="2"/>
        <v>90.833333333333329</v>
      </c>
      <c r="J18" s="10">
        <v>1090</v>
      </c>
      <c r="K18" s="12">
        <v>59</v>
      </c>
      <c r="L18" s="12">
        <f t="shared" si="0"/>
        <v>64310</v>
      </c>
      <c r="M18" s="12">
        <v>5</v>
      </c>
      <c r="N18" s="12">
        <f t="shared" si="1"/>
        <v>5450</v>
      </c>
      <c r="O18" s="2" t="s">
        <v>15</v>
      </c>
      <c r="Q18" s="2">
        <v>1</v>
      </c>
      <c r="R18" s="2">
        <v>1</v>
      </c>
      <c r="S18" s="2">
        <v>1</v>
      </c>
      <c r="T18" s="2">
        <v>1</v>
      </c>
      <c r="U18" s="2">
        <v>2</v>
      </c>
      <c r="V18" s="2">
        <v>1</v>
      </c>
      <c r="W18" s="2">
        <v>2</v>
      </c>
      <c r="Y18" s="2">
        <v>2</v>
      </c>
      <c r="Z18" s="2">
        <v>1</v>
      </c>
    </row>
    <row r="19" spans="1:26" ht="90" customHeight="1" x14ac:dyDescent="0.25">
      <c r="A19" s="1"/>
      <c r="B19" s="3" t="s">
        <v>163</v>
      </c>
      <c r="C19" s="2" t="s">
        <v>0</v>
      </c>
      <c r="D19" s="2" t="s">
        <v>1</v>
      </c>
      <c r="E19" s="3" t="s">
        <v>164</v>
      </c>
      <c r="F19" s="3" t="s">
        <v>165</v>
      </c>
      <c r="G19" s="3" t="s">
        <v>46</v>
      </c>
      <c r="H19" s="1">
        <v>12</v>
      </c>
      <c r="I19" s="10">
        <f t="shared" si="2"/>
        <v>89.916666666666671</v>
      </c>
      <c r="J19" s="10">
        <v>1079</v>
      </c>
      <c r="K19" s="12">
        <v>49</v>
      </c>
      <c r="L19" s="12">
        <f t="shared" si="0"/>
        <v>52871</v>
      </c>
      <c r="M19" s="12">
        <v>4.5</v>
      </c>
      <c r="N19" s="12">
        <f t="shared" si="1"/>
        <v>4855.5</v>
      </c>
      <c r="O19" s="2" t="s">
        <v>14</v>
      </c>
      <c r="P19" s="2">
        <v>2</v>
      </c>
      <c r="Q19" s="2">
        <v>2</v>
      </c>
      <c r="R19" s="2">
        <v>4</v>
      </c>
      <c r="S19" s="2">
        <v>2</v>
      </c>
      <c r="T19" s="2">
        <v>2</v>
      </c>
    </row>
    <row r="20" spans="1:26" ht="90" customHeight="1" x14ac:dyDescent="0.25">
      <c r="A20" s="1"/>
      <c r="B20" s="3" t="s">
        <v>126</v>
      </c>
      <c r="C20" s="2" t="s">
        <v>0</v>
      </c>
      <c r="D20" s="2" t="s">
        <v>5</v>
      </c>
      <c r="E20" s="3" t="s">
        <v>127</v>
      </c>
      <c r="F20" s="3" t="s">
        <v>128</v>
      </c>
      <c r="G20" s="3" t="s">
        <v>129</v>
      </c>
      <c r="H20" s="1">
        <v>12</v>
      </c>
      <c r="I20" s="10">
        <f t="shared" si="2"/>
        <v>87.583333333333329</v>
      </c>
      <c r="J20" s="10">
        <v>1051</v>
      </c>
      <c r="K20" s="12">
        <v>69</v>
      </c>
      <c r="L20" s="12">
        <f t="shared" si="0"/>
        <v>72519</v>
      </c>
      <c r="M20" s="12">
        <v>5</v>
      </c>
      <c r="N20" s="12">
        <f t="shared" si="1"/>
        <v>5255</v>
      </c>
      <c r="O20" s="2" t="s">
        <v>14</v>
      </c>
      <c r="P20" s="2">
        <v>2</v>
      </c>
      <c r="Q20" s="2">
        <v>2</v>
      </c>
      <c r="R20" s="2">
        <v>4</v>
      </c>
      <c r="S20" s="2">
        <v>2</v>
      </c>
      <c r="T20" s="2">
        <v>2</v>
      </c>
    </row>
    <row r="21" spans="1:26" ht="90" customHeight="1" x14ac:dyDescent="0.25">
      <c r="A21" s="1"/>
      <c r="B21" s="3" t="s">
        <v>155</v>
      </c>
      <c r="C21" s="2" t="s">
        <v>0</v>
      </c>
      <c r="D21" s="2" t="s">
        <v>1</v>
      </c>
      <c r="E21" s="3" t="s">
        <v>156</v>
      </c>
      <c r="F21" s="3" t="s">
        <v>157</v>
      </c>
      <c r="G21" s="3" t="s">
        <v>50</v>
      </c>
      <c r="H21" s="1">
        <v>12</v>
      </c>
      <c r="I21" s="10">
        <f t="shared" si="2"/>
        <v>86</v>
      </c>
      <c r="J21" s="10">
        <v>1032</v>
      </c>
      <c r="K21" s="12">
        <v>49</v>
      </c>
      <c r="L21" s="12">
        <f t="shared" si="0"/>
        <v>50568</v>
      </c>
      <c r="M21" s="12">
        <v>4.5</v>
      </c>
      <c r="N21" s="12">
        <f t="shared" si="1"/>
        <v>4644</v>
      </c>
      <c r="O21" s="2" t="s">
        <v>14</v>
      </c>
      <c r="P21" s="2">
        <v>2</v>
      </c>
      <c r="Q21" s="2">
        <v>2</v>
      </c>
      <c r="R21" s="2">
        <v>4</v>
      </c>
      <c r="S21" s="2">
        <v>2</v>
      </c>
      <c r="T21" s="2">
        <v>2</v>
      </c>
    </row>
    <row r="22" spans="1:26" ht="90" customHeight="1" x14ac:dyDescent="0.25">
      <c r="A22" s="1"/>
      <c r="B22" s="3" t="s">
        <v>137</v>
      </c>
      <c r="C22" s="2" t="s">
        <v>0</v>
      </c>
      <c r="D22" s="2" t="s">
        <v>2</v>
      </c>
      <c r="E22" s="3" t="s">
        <v>135</v>
      </c>
      <c r="F22" s="3" t="s">
        <v>136</v>
      </c>
      <c r="G22" s="3" t="s">
        <v>77</v>
      </c>
      <c r="H22" s="1">
        <v>12</v>
      </c>
      <c r="I22" s="10">
        <f t="shared" si="2"/>
        <v>81.916666666666671</v>
      </c>
      <c r="J22" s="10">
        <v>983</v>
      </c>
      <c r="K22" s="12">
        <v>49</v>
      </c>
      <c r="L22" s="12">
        <f t="shared" si="0"/>
        <v>48167</v>
      </c>
      <c r="M22" s="12">
        <v>5</v>
      </c>
      <c r="N22" s="12">
        <f t="shared" si="1"/>
        <v>4915</v>
      </c>
      <c r="O22" s="2" t="s">
        <v>14</v>
      </c>
      <c r="P22" s="2">
        <v>1</v>
      </c>
      <c r="Q22" s="2">
        <v>2</v>
      </c>
      <c r="R22" s="2">
        <v>4</v>
      </c>
      <c r="S22" s="2">
        <v>3</v>
      </c>
      <c r="T22" s="2">
        <v>2</v>
      </c>
    </row>
    <row r="23" spans="1:26" ht="90" customHeight="1" x14ac:dyDescent="0.25">
      <c r="B23" s="3" t="s">
        <v>41</v>
      </c>
      <c r="C23" s="2" t="s">
        <v>0</v>
      </c>
      <c r="D23" s="2" t="s">
        <v>3</v>
      </c>
      <c r="E23" s="3" t="s">
        <v>29</v>
      </c>
      <c r="F23" s="2" t="s">
        <v>30</v>
      </c>
      <c r="G23" s="3" t="s">
        <v>31</v>
      </c>
      <c r="H23" s="11" t="s">
        <v>34</v>
      </c>
      <c r="I23" s="10"/>
      <c r="J23" s="10">
        <v>973</v>
      </c>
      <c r="K23" s="12">
        <v>39</v>
      </c>
      <c r="L23" s="12">
        <f t="shared" si="0"/>
        <v>37947</v>
      </c>
      <c r="M23" s="12">
        <v>4.5</v>
      </c>
      <c r="N23" s="12">
        <f t="shared" si="1"/>
        <v>4378.5</v>
      </c>
      <c r="O23" s="2" t="s">
        <v>14</v>
      </c>
      <c r="P23" s="2">
        <v>233</v>
      </c>
      <c r="Q23" s="2">
        <v>345</v>
      </c>
      <c r="R23" s="2">
        <v>212</v>
      </c>
      <c r="S23" s="2">
        <v>185</v>
      </c>
      <c r="T23" s="2">
        <v>143</v>
      </c>
    </row>
    <row r="24" spans="1:26" ht="90" customHeight="1" x14ac:dyDescent="0.25">
      <c r="A24" s="1"/>
      <c r="B24" s="3" t="s">
        <v>174</v>
      </c>
      <c r="C24" s="2" t="s">
        <v>0</v>
      </c>
      <c r="D24" s="2" t="s">
        <v>7</v>
      </c>
      <c r="E24" s="3" t="s">
        <v>175</v>
      </c>
      <c r="F24" s="3" t="s">
        <v>176</v>
      </c>
      <c r="G24" s="3" t="s">
        <v>76</v>
      </c>
      <c r="H24" s="1">
        <v>12</v>
      </c>
      <c r="I24" s="10">
        <f t="shared" ref="I24:I68" si="3">J24/H24</f>
        <v>79.75</v>
      </c>
      <c r="J24" s="10">
        <v>957</v>
      </c>
      <c r="K24" s="12">
        <v>89</v>
      </c>
      <c r="L24" s="12">
        <f t="shared" si="0"/>
        <v>85173</v>
      </c>
      <c r="M24" s="12">
        <v>5</v>
      </c>
      <c r="N24" s="12">
        <f t="shared" si="1"/>
        <v>4785</v>
      </c>
      <c r="O24" s="2" t="s">
        <v>15</v>
      </c>
      <c r="Q24" s="2">
        <v>1</v>
      </c>
      <c r="R24" s="2">
        <v>1</v>
      </c>
      <c r="S24" s="2">
        <v>1</v>
      </c>
      <c r="T24" s="2">
        <v>1</v>
      </c>
      <c r="U24" s="2">
        <v>2</v>
      </c>
      <c r="V24" s="2">
        <v>1</v>
      </c>
      <c r="W24" s="2">
        <v>2</v>
      </c>
      <c r="Y24" s="2">
        <v>2</v>
      </c>
      <c r="Z24" s="2">
        <v>1</v>
      </c>
    </row>
    <row r="25" spans="1:26" ht="90" customHeight="1" x14ac:dyDescent="0.25">
      <c r="A25" s="1"/>
      <c r="B25" s="3" t="s">
        <v>154</v>
      </c>
      <c r="C25" s="2" t="s">
        <v>0</v>
      </c>
      <c r="D25" s="2" t="s">
        <v>1</v>
      </c>
      <c r="E25" s="3" t="s">
        <v>152</v>
      </c>
      <c r="F25" s="3" t="s">
        <v>153</v>
      </c>
      <c r="G25" s="3" t="s">
        <v>122</v>
      </c>
      <c r="H25" s="1">
        <v>12</v>
      </c>
      <c r="I25" s="10">
        <f t="shared" si="3"/>
        <v>76.916666666666671</v>
      </c>
      <c r="J25" s="10">
        <v>923</v>
      </c>
      <c r="K25" s="12">
        <v>49</v>
      </c>
      <c r="L25" s="12">
        <f t="shared" si="0"/>
        <v>45227</v>
      </c>
      <c r="M25" s="12">
        <v>4.5</v>
      </c>
      <c r="N25" s="12">
        <f t="shared" si="1"/>
        <v>4153.5</v>
      </c>
      <c r="O25" s="2" t="s">
        <v>14</v>
      </c>
      <c r="P25" s="2">
        <v>2</v>
      </c>
      <c r="Q25" s="2">
        <v>2</v>
      </c>
      <c r="R25" s="2">
        <v>4</v>
      </c>
      <c r="S25" s="2">
        <v>2</v>
      </c>
      <c r="T25" s="2">
        <v>2</v>
      </c>
    </row>
    <row r="26" spans="1:26" ht="90" customHeight="1" x14ac:dyDescent="0.25">
      <c r="A26" s="1"/>
      <c r="B26" s="3" t="s">
        <v>139</v>
      </c>
      <c r="C26" s="2" t="s">
        <v>0</v>
      </c>
      <c r="D26" s="2" t="s">
        <v>1</v>
      </c>
      <c r="E26" s="3" t="s">
        <v>140</v>
      </c>
      <c r="F26" s="3" t="s">
        <v>141</v>
      </c>
      <c r="G26" s="3" t="s">
        <v>50</v>
      </c>
      <c r="H26" s="1">
        <v>12</v>
      </c>
      <c r="I26" s="10">
        <f t="shared" si="3"/>
        <v>72.916666666666671</v>
      </c>
      <c r="J26" s="10">
        <v>875</v>
      </c>
      <c r="K26" s="12">
        <v>49</v>
      </c>
      <c r="L26" s="12">
        <f t="shared" si="0"/>
        <v>42875</v>
      </c>
      <c r="M26" s="12">
        <v>4.5</v>
      </c>
      <c r="N26" s="12">
        <f t="shared" si="1"/>
        <v>3937.5</v>
      </c>
      <c r="O26" s="2" t="s">
        <v>14</v>
      </c>
      <c r="P26" s="2">
        <v>2</v>
      </c>
      <c r="Q26" s="2">
        <v>2</v>
      </c>
      <c r="R26" s="2">
        <v>4</v>
      </c>
      <c r="S26" s="2">
        <v>2</v>
      </c>
      <c r="T26" s="2">
        <v>2</v>
      </c>
    </row>
    <row r="27" spans="1:26" ht="90" customHeight="1" x14ac:dyDescent="0.25">
      <c r="A27" s="1"/>
      <c r="B27" s="3" t="s">
        <v>166</v>
      </c>
      <c r="C27" s="2" t="s">
        <v>0</v>
      </c>
      <c r="D27" s="2" t="s">
        <v>1</v>
      </c>
      <c r="E27" s="3" t="s">
        <v>167</v>
      </c>
      <c r="F27" s="3" t="s">
        <v>168</v>
      </c>
      <c r="G27" s="3" t="s">
        <v>122</v>
      </c>
      <c r="H27" s="1">
        <v>12</v>
      </c>
      <c r="I27" s="10">
        <f t="shared" si="3"/>
        <v>72</v>
      </c>
      <c r="J27" s="10">
        <v>864</v>
      </c>
      <c r="K27" s="12">
        <v>49</v>
      </c>
      <c r="L27" s="12">
        <f t="shared" si="0"/>
        <v>42336</v>
      </c>
      <c r="M27" s="12">
        <v>4.5</v>
      </c>
      <c r="N27" s="12">
        <f t="shared" si="1"/>
        <v>3888</v>
      </c>
      <c r="O27" s="2" t="s">
        <v>14</v>
      </c>
      <c r="P27" s="2">
        <v>1</v>
      </c>
      <c r="Q27" s="2">
        <v>2</v>
      </c>
      <c r="R27" s="2">
        <v>4</v>
      </c>
      <c r="S27" s="2">
        <v>3</v>
      </c>
      <c r="T27" s="2">
        <v>2</v>
      </c>
    </row>
    <row r="28" spans="1:26" ht="90" customHeight="1" x14ac:dyDescent="0.25">
      <c r="A28" s="1"/>
      <c r="B28" s="3" t="s">
        <v>109</v>
      </c>
      <c r="C28" s="2" t="s">
        <v>0</v>
      </c>
      <c r="D28" s="2" t="s">
        <v>1</v>
      </c>
      <c r="E28" s="3" t="s">
        <v>110</v>
      </c>
      <c r="F28" s="3" t="s">
        <v>107</v>
      </c>
      <c r="G28" s="3" t="s">
        <v>111</v>
      </c>
      <c r="H28" s="1">
        <v>12</v>
      </c>
      <c r="I28" s="10">
        <f t="shared" si="3"/>
        <v>70.916666666666671</v>
      </c>
      <c r="J28" s="10">
        <v>851</v>
      </c>
      <c r="K28" s="12">
        <v>49</v>
      </c>
      <c r="L28" s="12">
        <f t="shared" si="0"/>
        <v>41699</v>
      </c>
      <c r="M28" s="12">
        <v>4.5</v>
      </c>
      <c r="N28" s="12">
        <f t="shared" si="1"/>
        <v>3829.5</v>
      </c>
      <c r="O28" s="2" t="s">
        <v>14</v>
      </c>
      <c r="P28" s="2">
        <v>2</v>
      </c>
      <c r="Q28" s="2">
        <v>2</v>
      </c>
      <c r="R28" s="2">
        <v>4</v>
      </c>
      <c r="S28" s="2">
        <v>2</v>
      </c>
      <c r="T28" s="2">
        <v>2</v>
      </c>
    </row>
    <row r="29" spans="1:26" ht="90" customHeight="1" x14ac:dyDescent="0.25">
      <c r="A29" s="1"/>
      <c r="B29" s="3" t="s">
        <v>138</v>
      </c>
      <c r="C29" s="2" t="s">
        <v>0</v>
      </c>
      <c r="D29" s="2" t="s">
        <v>2</v>
      </c>
      <c r="E29" s="3" t="s">
        <v>135</v>
      </c>
      <c r="F29" s="3" t="s">
        <v>136</v>
      </c>
      <c r="G29" s="3" t="s">
        <v>45</v>
      </c>
      <c r="H29" s="1">
        <v>12</v>
      </c>
      <c r="I29" s="10">
        <f t="shared" si="3"/>
        <v>68.833333333333329</v>
      </c>
      <c r="J29" s="10">
        <v>826</v>
      </c>
      <c r="K29" s="12">
        <v>49</v>
      </c>
      <c r="L29" s="12">
        <f t="shared" si="0"/>
        <v>40474</v>
      </c>
      <c r="M29" s="12">
        <v>5</v>
      </c>
      <c r="N29" s="12">
        <f t="shared" si="1"/>
        <v>4130</v>
      </c>
      <c r="O29" s="2" t="s">
        <v>14</v>
      </c>
      <c r="P29" s="2">
        <v>1</v>
      </c>
      <c r="Q29" s="2">
        <v>2</v>
      </c>
      <c r="R29" s="2">
        <v>4</v>
      </c>
      <c r="S29" s="2">
        <v>3</v>
      </c>
      <c r="T29" s="2">
        <v>2</v>
      </c>
    </row>
    <row r="30" spans="1:26" ht="90" customHeight="1" x14ac:dyDescent="0.25">
      <c r="A30" s="1"/>
      <c r="B30" s="3" t="s">
        <v>47</v>
      </c>
      <c r="C30" s="2" t="s">
        <v>0</v>
      </c>
      <c r="D30" s="2" t="s">
        <v>1</v>
      </c>
      <c r="E30" s="3" t="s">
        <v>48</v>
      </c>
      <c r="F30" s="3" t="s">
        <v>49</v>
      </c>
      <c r="G30" s="3" t="s">
        <v>50</v>
      </c>
      <c r="H30" s="1">
        <v>12</v>
      </c>
      <c r="I30" s="10">
        <f t="shared" si="3"/>
        <v>67.916666666666671</v>
      </c>
      <c r="J30" s="10">
        <v>815</v>
      </c>
      <c r="K30" s="12">
        <v>49</v>
      </c>
      <c r="L30" s="12">
        <f t="shared" si="0"/>
        <v>39935</v>
      </c>
      <c r="M30" s="12">
        <v>4.5</v>
      </c>
      <c r="N30" s="12">
        <f t="shared" si="1"/>
        <v>3667.5</v>
      </c>
      <c r="O30" s="2" t="s">
        <v>14</v>
      </c>
      <c r="P30" s="2">
        <v>2</v>
      </c>
      <c r="Q30" s="2">
        <v>2</v>
      </c>
      <c r="R30" s="2">
        <v>4</v>
      </c>
      <c r="S30" s="2">
        <v>2</v>
      </c>
      <c r="T30" s="2">
        <v>2</v>
      </c>
    </row>
    <row r="31" spans="1:26" ht="90" customHeight="1" x14ac:dyDescent="0.25">
      <c r="A31" s="1"/>
      <c r="B31" s="3" t="s">
        <v>172</v>
      </c>
      <c r="C31" s="2" t="s">
        <v>0</v>
      </c>
      <c r="D31" s="2" t="s">
        <v>1</v>
      </c>
      <c r="E31" s="3" t="s">
        <v>173</v>
      </c>
      <c r="F31" s="3" t="s">
        <v>63</v>
      </c>
      <c r="G31" s="3" t="s">
        <v>122</v>
      </c>
      <c r="H31" s="1">
        <v>12</v>
      </c>
      <c r="I31" s="10">
        <f t="shared" si="3"/>
        <v>67.833333333333329</v>
      </c>
      <c r="J31" s="10">
        <v>814</v>
      </c>
      <c r="K31" s="12">
        <v>49</v>
      </c>
      <c r="L31" s="12">
        <f t="shared" si="0"/>
        <v>39886</v>
      </c>
      <c r="M31" s="12">
        <v>4.5</v>
      </c>
      <c r="N31" s="12">
        <f t="shared" si="1"/>
        <v>3663</v>
      </c>
      <c r="O31" s="2" t="s">
        <v>14</v>
      </c>
      <c r="P31" s="2">
        <v>2</v>
      </c>
      <c r="Q31" s="2">
        <v>2</v>
      </c>
      <c r="R31" s="2">
        <v>4</v>
      </c>
      <c r="S31" s="2">
        <v>2</v>
      </c>
      <c r="T31" s="2">
        <v>2</v>
      </c>
    </row>
    <row r="32" spans="1:26" ht="90" customHeight="1" x14ac:dyDescent="0.25">
      <c r="A32" s="1"/>
      <c r="B32" s="3" t="s">
        <v>147</v>
      </c>
      <c r="C32" s="2" t="s">
        <v>0</v>
      </c>
      <c r="D32" s="2" t="s">
        <v>2</v>
      </c>
      <c r="E32" s="3" t="s">
        <v>148</v>
      </c>
      <c r="F32" s="3" t="s">
        <v>149</v>
      </c>
      <c r="G32" s="3" t="s">
        <v>150</v>
      </c>
      <c r="H32" s="1">
        <v>12</v>
      </c>
      <c r="I32" s="10">
        <f t="shared" si="3"/>
        <v>62.916666666666664</v>
      </c>
      <c r="J32" s="10">
        <v>755</v>
      </c>
      <c r="K32" s="12">
        <v>49</v>
      </c>
      <c r="L32" s="12">
        <f t="shared" si="0"/>
        <v>36995</v>
      </c>
      <c r="M32" s="12">
        <v>5</v>
      </c>
      <c r="N32" s="12">
        <f t="shared" si="1"/>
        <v>3775</v>
      </c>
      <c r="O32" s="2" t="s">
        <v>14</v>
      </c>
      <c r="P32" s="2">
        <v>2</v>
      </c>
      <c r="Q32" s="2">
        <v>2</v>
      </c>
      <c r="R32" s="2">
        <v>4</v>
      </c>
      <c r="S32" s="2">
        <v>2</v>
      </c>
      <c r="T32" s="2">
        <v>2</v>
      </c>
    </row>
    <row r="33" spans="1:25" ht="90" customHeight="1" x14ac:dyDescent="0.25">
      <c r="A33" s="1"/>
      <c r="B33" s="3" t="s">
        <v>151</v>
      </c>
      <c r="C33" s="2" t="s">
        <v>0</v>
      </c>
      <c r="D33" s="2" t="s">
        <v>1</v>
      </c>
      <c r="E33" s="3" t="s">
        <v>152</v>
      </c>
      <c r="F33" s="3" t="s">
        <v>153</v>
      </c>
      <c r="G33" s="3" t="s">
        <v>45</v>
      </c>
      <c r="H33" s="1">
        <v>12</v>
      </c>
      <c r="I33" s="10">
        <f t="shared" si="3"/>
        <v>61.833333333333336</v>
      </c>
      <c r="J33" s="10">
        <v>742</v>
      </c>
      <c r="K33" s="12">
        <v>49</v>
      </c>
      <c r="L33" s="12">
        <f t="shared" si="0"/>
        <v>36358</v>
      </c>
      <c r="M33" s="12">
        <v>4.5</v>
      </c>
      <c r="N33" s="12">
        <f t="shared" si="1"/>
        <v>3339</v>
      </c>
      <c r="O33" s="2" t="s">
        <v>14</v>
      </c>
      <c r="P33" s="2">
        <v>2</v>
      </c>
      <c r="Q33" s="2">
        <v>2</v>
      </c>
      <c r="R33" s="2">
        <v>4</v>
      </c>
      <c r="S33" s="2">
        <v>2</v>
      </c>
      <c r="T33" s="2">
        <v>2</v>
      </c>
    </row>
    <row r="34" spans="1:25" ht="90" customHeight="1" x14ac:dyDescent="0.25">
      <c r="A34" s="1"/>
      <c r="B34" s="3" t="s">
        <v>158</v>
      </c>
      <c r="C34" s="2" t="s">
        <v>0</v>
      </c>
      <c r="D34" s="2" t="s">
        <v>1</v>
      </c>
      <c r="E34" s="3" t="s">
        <v>156</v>
      </c>
      <c r="F34" s="3" t="s">
        <v>157</v>
      </c>
      <c r="G34" s="3" t="s">
        <v>45</v>
      </c>
      <c r="H34" s="1">
        <v>12</v>
      </c>
      <c r="I34" s="10">
        <f t="shared" si="3"/>
        <v>60.916666666666664</v>
      </c>
      <c r="J34" s="10">
        <v>731</v>
      </c>
      <c r="K34" s="12">
        <v>49</v>
      </c>
      <c r="L34" s="12">
        <f t="shared" si="0"/>
        <v>35819</v>
      </c>
      <c r="M34" s="12">
        <v>4.5</v>
      </c>
      <c r="N34" s="12">
        <f t="shared" si="1"/>
        <v>3289.5</v>
      </c>
      <c r="O34" s="2" t="s">
        <v>14</v>
      </c>
      <c r="P34" s="2">
        <v>2</v>
      </c>
      <c r="Q34" s="2">
        <v>2</v>
      </c>
      <c r="R34" s="2">
        <v>4</v>
      </c>
      <c r="S34" s="2">
        <v>2</v>
      </c>
      <c r="T34" s="2">
        <v>2</v>
      </c>
    </row>
    <row r="35" spans="1:25" ht="90" customHeight="1" x14ac:dyDescent="0.25">
      <c r="A35" s="1"/>
      <c r="B35" s="3" t="s">
        <v>144</v>
      </c>
      <c r="C35" s="2" t="s">
        <v>0</v>
      </c>
      <c r="D35" s="2" t="s">
        <v>4</v>
      </c>
      <c r="E35" s="3" t="s">
        <v>145</v>
      </c>
      <c r="F35" s="3" t="s">
        <v>146</v>
      </c>
      <c r="G35" s="3" t="s">
        <v>68</v>
      </c>
      <c r="H35" s="1">
        <v>12</v>
      </c>
      <c r="I35" s="10">
        <f t="shared" si="3"/>
        <v>59.75</v>
      </c>
      <c r="J35" s="10">
        <v>717</v>
      </c>
      <c r="K35" s="12">
        <v>69</v>
      </c>
      <c r="L35" s="12">
        <f t="shared" si="0"/>
        <v>49473</v>
      </c>
      <c r="M35" s="12">
        <v>5</v>
      </c>
      <c r="N35" s="12">
        <f t="shared" si="1"/>
        <v>3585</v>
      </c>
      <c r="O35" s="2" t="s">
        <v>14</v>
      </c>
      <c r="P35" s="2">
        <v>1</v>
      </c>
      <c r="Q35" s="2">
        <v>2</v>
      </c>
      <c r="R35" s="2">
        <v>3</v>
      </c>
      <c r="S35" s="2">
        <v>3</v>
      </c>
      <c r="T35" s="2">
        <v>2</v>
      </c>
      <c r="U35" s="2">
        <v>1</v>
      </c>
    </row>
    <row r="36" spans="1:25" ht="90" customHeight="1" x14ac:dyDescent="0.25">
      <c r="A36" s="1"/>
      <c r="B36" s="3" t="s">
        <v>112</v>
      </c>
      <c r="C36" s="2" t="s">
        <v>0</v>
      </c>
      <c r="D36" s="2" t="s">
        <v>1</v>
      </c>
      <c r="E36" s="3" t="s">
        <v>113</v>
      </c>
      <c r="F36" s="3" t="s">
        <v>63</v>
      </c>
      <c r="G36" s="3" t="s">
        <v>38</v>
      </c>
      <c r="H36" s="1">
        <v>12</v>
      </c>
      <c r="I36" s="10">
        <f t="shared" si="3"/>
        <v>56.833333333333336</v>
      </c>
      <c r="J36" s="10">
        <v>682</v>
      </c>
      <c r="K36" s="12">
        <v>49</v>
      </c>
      <c r="L36" s="12">
        <f t="shared" si="0"/>
        <v>33418</v>
      </c>
      <c r="M36" s="12">
        <v>4.5</v>
      </c>
      <c r="N36" s="12">
        <f t="shared" si="1"/>
        <v>3069</v>
      </c>
      <c r="O36" s="2" t="s">
        <v>14</v>
      </c>
      <c r="P36" s="2">
        <v>2</v>
      </c>
      <c r="Q36" s="2">
        <v>2</v>
      </c>
      <c r="R36" s="2">
        <v>4</v>
      </c>
      <c r="S36" s="2">
        <v>2</v>
      </c>
      <c r="T36" s="2">
        <v>2</v>
      </c>
    </row>
    <row r="37" spans="1:25" ht="90" customHeight="1" x14ac:dyDescent="0.25">
      <c r="A37" s="1"/>
      <c r="B37" s="3" t="s">
        <v>52</v>
      </c>
      <c r="C37" s="2" t="s">
        <v>0</v>
      </c>
      <c r="D37" s="2" t="s">
        <v>2</v>
      </c>
      <c r="E37" s="3" t="s">
        <v>53</v>
      </c>
      <c r="F37" s="3" t="s">
        <v>54</v>
      </c>
      <c r="G37" s="3" t="s">
        <v>45</v>
      </c>
      <c r="H37" s="1">
        <v>12</v>
      </c>
      <c r="I37" s="10">
        <f t="shared" si="3"/>
        <v>55.916666666666664</v>
      </c>
      <c r="J37" s="10">
        <v>671</v>
      </c>
      <c r="K37" s="12">
        <v>49</v>
      </c>
      <c r="L37" s="12">
        <f t="shared" si="0"/>
        <v>32879</v>
      </c>
      <c r="M37" s="12">
        <v>5</v>
      </c>
      <c r="N37" s="12">
        <f t="shared" si="1"/>
        <v>3355</v>
      </c>
      <c r="O37" s="2" t="s">
        <v>15</v>
      </c>
      <c r="P37" s="2">
        <v>1</v>
      </c>
      <c r="Q37" s="2">
        <v>1</v>
      </c>
      <c r="R37" s="2">
        <v>1</v>
      </c>
      <c r="S37" s="2">
        <v>2</v>
      </c>
      <c r="T37" s="2">
        <v>2</v>
      </c>
      <c r="U37" s="2">
        <v>2</v>
      </c>
      <c r="V37" s="2">
        <v>1</v>
      </c>
      <c r="W37" s="2">
        <v>1</v>
      </c>
      <c r="Y37" s="2">
        <v>1</v>
      </c>
    </row>
    <row r="38" spans="1:25" ht="90" customHeight="1" x14ac:dyDescent="0.25">
      <c r="A38" s="1"/>
      <c r="B38" s="3" t="s">
        <v>69</v>
      </c>
      <c r="C38" s="2" t="s">
        <v>0</v>
      </c>
      <c r="D38" s="2" t="s">
        <v>8</v>
      </c>
      <c r="E38" s="3" t="s">
        <v>70</v>
      </c>
      <c r="F38" s="3" t="s">
        <v>71</v>
      </c>
      <c r="G38" s="3" t="s">
        <v>72</v>
      </c>
      <c r="H38" s="1">
        <v>12</v>
      </c>
      <c r="I38" s="10">
        <f t="shared" si="3"/>
        <v>55.833333333333336</v>
      </c>
      <c r="J38" s="10">
        <v>670</v>
      </c>
      <c r="K38" s="12">
        <v>79</v>
      </c>
      <c r="L38" s="12">
        <f t="shared" ref="L38:L69" si="4">K38*J38</f>
        <v>52930</v>
      </c>
      <c r="M38" s="12">
        <v>5</v>
      </c>
      <c r="N38" s="12">
        <f t="shared" ref="N38:N69" si="5">M38*J38</f>
        <v>3350</v>
      </c>
      <c r="O38" s="2" t="s">
        <v>14</v>
      </c>
      <c r="P38" s="2">
        <v>2</v>
      </c>
      <c r="Q38" s="2">
        <v>2</v>
      </c>
      <c r="R38" s="2">
        <v>4</v>
      </c>
      <c r="S38" s="2">
        <v>2</v>
      </c>
      <c r="T38" s="2">
        <v>2</v>
      </c>
    </row>
    <row r="39" spans="1:25" ht="90" customHeight="1" x14ac:dyDescent="0.25">
      <c r="A39" s="1"/>
      <c r="B39" s="3" t="s">
        <v>133</v>
      </c>
      <c r="C39" s="2" t="s">
        <v>0</v>
      </c>
      <c r="D39" s="2" t="s">
        <v>2</v>
      </c>
      <c r="E39" s="3" t="s">
        <v>134</v>
      </c>
      <c r="F39" s="3" t="s">
        <v>63</v>
      </c>
      <c r="G39" s="3" t="s">
        <v>51</v>
      </c>
      <c r="H39" s="1">
        <v>12</v>
      </c>
      <c r="I39" s="10">
        <f t="shared" si="3"/>
        <v>53.916666666666664</v>
      </c>
      <c r="J39" s="10">
        <v>647</v>
      </c>
      <c r="K39" s="12">
        <v>49</v>
      </c>
      <c r="L39" s="12">
        <f t="shared" si="4"/>
        <v>31703</v>
      </c>
      <c r="M39" s="12">
        <v>5</v>
      </c>
      <c r="N39" s="12">
        <f t="shared" si="5"/>
        <v>3235</v>
      </c>
      <c r="O39" s="2" t="s">
        <v>14</v>
      </c>
      <c r="P39" s="2">
        <v>2</v>
      </c>
      <c r="Q39" s="2">
        <v>2</v>
      </c>
      <c r="R39" s="2">
        <v>4</v>
      </c>
      <c r="S39" s="2">
        <v>2</v>
      </c>
      <c r="T39" s="2">
        <v>2</v>
      </c>
    </row>
    <row r="40" spans="1:25" ht="90" customHeight="1" x14ac:dyDescent="0.25">
      <c r="A40" s="1"/>
      <c r="B40" s="3" t="s">
        <v>142</v>
      </c>
      <c r="C40" s="2" t="s">
        <v>0</v>
      </c>
      <c r="D40" s="2" t="s">
        <v>1</v>
      </c>
      <c r="E40" s="3" t="s">
        <v>140</v>
      </c>
      <c r="F40" s="3" t="s">
        <v>141</v>
      </c>
      <c r="G40" s="3" t="s">
        <v>62</v>
      </c>
      <c r="H40" s="1">
        <v>12</v>
      </c>
      <c r="I40" s="10">
        <f t="shared" si="3"/>
        <v>52.916666666666664</v>
      </c>
      <c r="J40" s="10">
        <v>635</v>
      </c>
      <c r="K40" s="12">
        <v>49</v>
      </c>
      <c r="L40" s="12">
        <f t="shared" si="4"/>
        <v>31115</v>
      </c>
      <c r="M40" s="12">
        <v>4.5</v>
      </c>
      <c r="N40" s="12">
        <f t="shared" si="5"/>
        <v>2857.5</v>
      </c>
      <c r="O40" s="2" t="s">
        <v>14</v>
      </c>
      <c r="P40" s="2">
        <v>2</v>
      </c>
      <c r="Q40" s="2">
        <v>2</v>
      </c>
      <c r="R40" s="2">
        <v>4</v>
      </c>
      <c r="S40" s="2">
        <v>2</v>
      </c>
      <c r="T40" s="2">
        <v>2</v>
      </c>
    </row>
    <row r="41" spans="1:25" ht="90" customHeight="1" x14ac:dyDescent="0.25">
      <c r="A41" s="1"/>
      <c r="B41" s="3" t="s">
        <v>40</v>
      </c>
      <c r="C41" s="2" t="s">
        <v>0</v>
      </c>
      <c r="D41" s="2" t="s">
        <v>3</v>
      </c>
      <c r="E41" s="3" t="s">
        <v>29</v>
      </c>
      <c r="F41" s="3" t="s">
        <v>30</v>
      </c>
      <c r="G41" s="3" t="s">
        <v>38</v>
      </c>
      <c r="H41" s="1">
        <v>9</v>
      </c>
      <c r="I41" s="10">
        <f t="shared" si="3"/>
        <v>67</v>
      </c>
      <c r="J41" s="10">
        <v>603</v>
      </c>
      <c r="K41" s="12">
        <v>39</v>
      </c>
      <c r="L41" s="12">
        <f t="shared" si="4"/>
        <v>23517</v>
      </c>
      <c r="M41" s="12">
        <v>4.5</v>
      </c>
      <c r="N41" s="12">
        <f t="shared" si="5"/>
        <v>2713.5</v>
      </c>
      <c r="O41" s="2" t="s">
        <v>14</v>
      </c>
      <c r="P41" s="2">
        <v>2</v>
      </c>
      <c r="Q41" s="2">
        <v>2</v>
      </c>
      <c r="R41" s="2">
        <v>2</v>
      </c>
      <c r="S41" s="2">
        <v>2</v>
      </c>
      <c r="T41" s="2">
        <v>1</v>
      </c>
    </row>
    <row r="42" spans="1:25" ht="90" customHeight="1" x14ac:dyDescent="0.25">
      <c r="A42" s="1"/>
      <c r="B42" s="3" t="s">
        <v>64</v>
      </c>
      <c r="C42" s="2" t="s">
        <v>0</v>
      </c>
      <c r="D42" s="2" t="s">
        <v>2</v>
      </c>
      <c r="E42" s="3" t="s">
        <v>65</v>
      </c>
      <c r="F42" s="3" t="s">
        <v>66</v>
      </c>
      <c r="G42" s="3" t="s">
        <v>67</v>
      </c>
      <c r="H42" s="1">
        <v>12</v>
      </c>
      <c r="I42" s="10">
        <f t="shared" si="3"/>
        <v>49.916666666666664</v>
      </c>
      <c r="J42" s="10">
        <v>599</v>
      </c>
      <c r="K42" s="12">
        <v>49</v>
      </c>
      <c r="L42" s="12">
        <f t="shared" si="4"/>
        <v>29351</v>
      </c>
      <c r="M42" s="12">
        <v>5</v>
      </c>
      <c r="N42" s="12">
        <f t="shared" si="5"/>
        <v>2995</v>
      </c>
      <c r="O42" s="2" t="s">
        <v>14</v>
      </c>
      <c r="P42" s="2">
        <v>1</v>
      </c>
      <c r="Q42" s="2">
        <v>2</v>
      </c>
      <c r="R42" s="2">
        <v>4</v>
      </c>
      <c r="S42" s="2">
        <v>3</v>
      </c>
      <c r="T42" s="2">
        <v>2</v>
      </c>
    </row>
    <row r="43" spans="1:25" ht="90" customHeight="1" x14ac:dyDescent="0.25">
      <c r="A43" s="1"/>
      <c r="B43" s="3" t="s">
        <v>143</v>
      </c>
      <c r="C43" s="2" t="s">
        <v>0</v>
      </c>
      <c r="D43" s="2" t="s">
        <v>1</v>
      </c>
      <c r="E43" s="3" t="s">
        <v>140</v>
      </c>
      <c r="F43" s="3" t="s">
        <v>141</v>
      </c>
      <c r="G43" s="3" t="s">
        <v>122</v>
      </c>
      <c r="H43" s="1">
        <v>12</v>
      </c>
      <c r="I43" s="10">
        <f t="shared" si="3"/>
        <v>49</v>
      </c>
      <c r="J43" s="10">
        <v>588</v>
      </c>
      <c r="K43" s="12">
        <v>49</v>
      </c>
      <c r="L43" s="12">
        <f t="shared" si="4"/>
        <v>28812</v>
      </c>
      <c r="M43" s="12">
        <v>4.5</v>
      </c>
      <c r="N43" s="12">
        <f t="shared" si="5"/>
        <v>2646</v>
      </c>
      <c r="O43" s="2" t="s">
        <v>14</v>
      </c>
      <c r="P43" s="2">
        <v>2</v>
      </c>
      <c r="Q43" s="2">
        <v>2</v>
      </c>
      <c r="R43" s="2">
        <v>4</v>
      </c>
      <c r="S43" s="2">
        <v>2</v>
      </c>
      <c r="T43" s="2">
        <v>2</v>
      </c>
    </row>
    <row r="44" spans="1:25" ht="90" customHeight="1" x14ac:dyDescent="0.25">
      <c r="A44" s="1"/>
      <c r="B44" s="3" t="s">
        <v>161</v>
      </c>
      <c r="C44" s="2" t="s">
        <v>0</v>
      </c>
      <c r="D44" s="2" t="s">
        <v>1</v>
      </c>
      <c r="E44" s="3" t="s">
        <v>159</v>
      </c>
      <c r="F44" s="3" t="s">
        <v>160</v>
      </c>
      <c r="G44" s="3" t="s">
        <v>51</v>
      </c>
      <c r="H44" s="1">
        <v>12</v>
      </c>
      <c r="I44" s="10">
        <f t="shared" si="3"/>
        <v>42.916666666666664</v>
      </c>
      <c r="J44" s="10">
        <v>515</v>
      </c>
      <c r="K44" s="12">
        <v>49</v>
      </c>
      <c r="L44" s="12">
        <f t="shared" si="4"/>
        <v>25235</v>
      </c>
      <c r="M44" s="12">
        <v>4.5</v>
      </c>
      <c r="N44" s="12">
        <f t="shared" si="5"/>
        <v>2317.5</v>
      </c>
      <c r="O44" s="2" t="s">
        <v>14</v>
      </c>
      <c r="P44" s="2">
        <v>2</v>
      </c>
      <c r="Q44" s="2">
        <v>2</v>
      </c>
      <c r="R44" s="2">
        <v>4</v>
      </c>
      <c r="S44" s="2">
        <v>2</v>
      </c>
      <c r="T44" s="2">
        <v>2</v>
      </c>
    </row>
    <row r="45" spans="1:25" ht="90" customHeight="1" x14ac:dyDescent="0.25">
      <c r="A45" s="2" t="e" vm="2">
        <v>#VALUE!</v>
      </c>
      <c r="B45" s="3" t="s">
        <v>186</v>
      </c>
      <c r="C45" s="2" t="s">
        <v>0</v>
      </c>
      <c r="D45" s="2" t="s">
        <v>3</v>
      </c>
      <c r="E45" s="3" t="s">
        <v>29</v>
      </c>
      <c r="F45" s="2" t="s">
        <v>30</v>
      </c>
      <c r="G45" s="3" t="s">
        <v>31</v>
      </c>
      <c r="H45" s="1">
        <v>9</v>
      </c>
      <c r="I45" s="10">
        <f t="shared" si="3"/>
        <v>55</v>
      </c>
      <c r="J45" s="10">
        <v>495</v>
      </c>
      <c r="K45" s="12">
        <v>39</v>
      </c>
      <c r="L45" s="12">
        <f t="shared" si="4"/>
        <v>19305</v>
      </c>
      <c r="M45" s="12">
        <v>5</v>
      </c>
      <c r="N45" s="12">
        <f t="shared" si="5"/>
        <v>2475</v>
      </c>
      <c r="O45" s="2" t="s">
        <v>14</v>
      </c>
      <c r="P45" s="2">
        <v>1</v>
      </c>
      <c r="Q45" s="2">
        <v>2</v>
      </c>
      <c r="R45" s="2">
        <v>2</v>
      </c>
      <c r="S45" s="2">
        <v>2</v>
      </c>
      <c r="T45" s="2">
        <v>2</v>
      </c>
    </row>
    <row r="46" spans="1:25" ht="90" customHeight="1" x14ac:dyDescent="0.25">
      <c r="A46" s="1"/>
      <c r="B46" s="3" t="s">
        <v>105</v>
      </c>
      <c r="C46" s="2" t="s">
        <v>0</v>
      </c>
      <c r="D46" s="2" t="s">
        <v>1</v>
      </c>
      <c r="E46" s="3" t="s">
        <v>106</v>
      </c>
      <c r="F46" s="3" t="s">
        <v>107</v>
      </c>
      <c r="G46" s="3" t="s">
        <v>72</v>
      </c>
      <c r="H46" s="1">
        <v>12</v>
      </c>
      <c r="I46" s="10">
        <f t="shared" si="3"/>
        <v>40.916666666666664</v>
      </c>
      <c r="J46" s="10">
        <v>491</v>
      </c>
      <c r="K46" s="12">
        <v>49</v>
      </c>
      <c r="L46" s="12">
        <f t="shared" si="4"/>
        <v>24059</v>
      </c>
      <c r="M46" s="12">
        <v>4.5</v>
      </c>
      <c r="N46" s="12">
        <f t="shared" si="5"/>
        <v>2209.5</v>
      </c>
      <c r="O46" s="2" t="s">
        <v>14</v>
      </c>
      <c r="P46" s="2">
        <v>2</v>
      </c>
      <c r="Q46" s="2">
        <v>2</v>
      </c>
      <c r="R46" s="2">
        <v>4</v>
      </c>
      <c r="S46" s="2">
        <v>2</v>
      </c>
      <c r="T46" s="2">
        <v>2</v>
      </c>
    </row>
    <row r="47" spans="1:25" ht="90" customHeight="1" x14ac:dyDescent="0.25">
      <c r="A47" s="1"/>
      <c r="B47" s="3" t="s">
        <v>169</v>
      </c>
      <c r="C47" s="2" t="s">
        <v>0</v>
      </c>
      <c r="D47" s="2" t="s">
        <v>4</v>
      </c>
      <c r="E47" s="3" t="s">
        <v>170</v>
      </c>
      <c r="F47" s="3" t="s">
        <v>171</v>
      </c>
      <c r="G47" s="3" t="s">
        <v>62</v>
      </c>
      <c r="H47" s="1">
        <v>12</v>
      </c>
      <c r="I47" s="10">
        <f t="shared" si="3"/>
        <v>39.833333333333336</v>
      </c>
      <c r="J47" s="10">
        <v>478</v>
      </c>
      <c r="K47" s="12">
        <v>69</v>
      </c>
      <c r="L47" s="12">
        <f t="shared" si="4"/>
        <v>32982</v>
      </c>
      <c r="M47" s="12">
        <v>5</v>
      </c>
      <c r="N47" s="12">
        <f t="shared" si="5"/>
        <v>2390</v>
      </c>
      <c r="O47" s="2" t="s">
        <v>14</v>
      </c>
      <c r="P47" s="2">
        <v>1</v>
      </c>
      <c r="Q47" s="2">
        <v>2</v>
      </c>
      <c r="R47" s="2">
        <v>4</v>
      </c>
      <c r="S47" s="2">
        <v>3</v>
      </c>
      <c r="T47" s="2">
        <v>2</v>
      </c>
    </row>
    <row r="48" spans="1:25" ht="90" customHeight="1" x14ac:dyDescent="0.25">
      <c r="A48" s="1"/>
      <c r="B48" s="3" t="s">
        <v>121</v>
      </c>
      <c r="C48" s="2" t="s">
        <v>0</v>
      </c>
      <c r="D48" s="2" t="s">
        <v>1</v>
      </c>
      <c r="E48" s="3" t="s">
        <v>119</v>
      </c>
      <c r="F48" s="3" t="s">
        <v>63</v>
      </c>
      <c r="G48" s="3" t="s">
        <v>122</v>
      </c>
      <c r="H48" s="1">
        <v>12</v>
      </c>
      <c r="I48" s="10">
        <f t="shared" si="3"/>
        <v>35</v>
      </c>
      <c r="J48" s="10">
        <v>420</v>
      </c>
      <c r="K48" s="12">
        <v>49</v>
      </c>
      <c r="L48" s="12">
        <f t="shared" si="4"/>
        <v>20580</v>
      </c>
      <c r="M48" s="12">
        <v>4.5</v>
      </c>
      <c r="N48" s="12">
        <f t="shared" si="5"/>
        <v>1890</v>
      </c>
      <c r="O48" s="2" t="s">
        <v>14</v>
      </c>
      <c r="P48" s="2">
        <v>2</v>
      </c>
      <c r="Q48" s="2">
        <v>2</v>
      </c>
      <c r="R48" s="2">
        <v>4</v>
      </c>
      <c r="S48" s="2">
        <v>2</v>
      </c>
      <c r="T48" s="2">
        <v>2</v>
      </c>
    </row>
    <row r="49" spans="1:26" ht="90" customHeight="1" x14ac:dyDescent="0.25">
      <c r="A49" s="1" t="e" vm="3">
        <v>#VALUE!</v>
      </c>
      <c r="B49" s="3" t="s">
        <v>200</v>
      </c>
      <c r="C49" s="2" t="s">
        <v>0</v>
      </c>
      <c r="D49" s="2" t="s">
        <v>1</v>
      </c>
      <c r="E49" s="3" t="s">
        <v>167</v>
      </c>
      <c r="F49" s="3" t="s">
        <v>168</v>
      </c>
      <c r="G49" s="3" t="s">
        <v>199</v>
      </c>
      <c r="H49" s="1">
        <v>12</v>
      </c>
      <c r="I49" s="10">
        <f t="shared" si="3"/>
        <v>32</v>
      </c>
      <c r="J49" s="10">
        <v>384</v>
      </c>
      <c r="K49" s="12">
        <v>49</v>
      </c>
      <c r="L49" s="12">
        <f t="shared" si="4"/>
        <v>18816</v>
      </c>
      <c r="M49" s="12">
        <v>5</v>
      </c>
      <c r="N49" s="12">
        <f t="shared" si="5"/>
        <v>1920</v>
      </c>
      <c r="O49" s="2" t="s">
        <v>14</v>
      </c>
      <c r="P49" s="2">
        <v>1</v>
      </c>
      <c r="Q49" s="2">
        <v>2</v>
      </c>
      <c r="R49" s="2">
        <v>4</v>
      </c>
      <c r="S49" s="2">
        <v>3</v>
      </c>
      <c r="T49" s="2">
        <v>2</v>
      </c>
    </row>
    <row r="50" spans="1:26" ht="90" customHeight="1" x14ac:dyDescent="0.25">
      <c r="A50" s="1"/>
      <c r="B50" s="3" t="s">
        <v>177</v>
      </c>
      <c r="C50" s="2" t="s">
        <v>0</v>
      </c>
      <c r="D50" s="2" t="s">
        <v>7</v>
      </c>
      <c r="E50" s="3" t="s">
        <v>175</v>
      </c>
      <c r="F50" s="3" t="s">
        <v>176</v>
      </c>
      <c r="G50" s="3" t="s">
        <v>55</v>
      </c>
      <c r="H50" s="1">
        <v>12</v>
      </c>
      <c r="I50" s="10">
        <f t="shared" si="3"/>
        <v>29.75</v>
      </c>
      <c r="J50" s="10">
        <v>357</v>
      </c>
      <c r="K50" s="12">
        <v>89</v>
      </c>
      <c r="L50" s="12">
        <f t="shared" si="4"/>
        <v>31773</v>
      </c>
      <c r="M50" s="12">
        <v>5</v>
      </c>
      <c r="N50" s="12">
        <f t="shared" si="5"/>
        <v>1785</v>
      </c>
      <c r="O50" s="2" t="s">
        <v>15</v>
      </c>
      <c r="Q50" s="2">
        <v>1</v>
      </c>
      <c r="R50" s="2">
        <v>1</v>
      </c>
      <c r="S50" s="2">
        <v>1</v>
      </c>
      <c r="T50" s="2">
        <v>1</v>
      </c>
      <c r="U50" s="2">
        <v>2</v>
      </c>
      <c r="V50" s="2">
        <v>1</v>
      </c>
      <c r="W50" s="2">
        <v>2</v>
      </c>
      <c r="Y50" s="2">
        <v>2</v>
      </c>
      <c r="Z50" s="2">
        <v>1</v>
      </c>
    </row>
    <row r="51" spans="1:26" ht="90" customHeight="1" x14ac:dyDescent="0.25">
      <c r="A51" s="1"/>
      <c r="B51" s="3" t="s">
        <v>123</v>
      </c>
      <c r="C51" s="2" t="s">
        <v>0</v>
      </c>
      <c r="D51" s="2" t="s">
        <v>1</v>
      </c>
      <c r="E51" s="3" t="s">
        <v>124</v>
      </c>
      <c r="F51" s="3" t="s">
        <v>125</v>
      </c>
      <c r="G51" s="3" t="s">
        <v>81</v>
      </c>
      <c r="H51" s="1">
        <v>12</v>
      </c>
      <c r="I51" s="10">
        <f t="shared" si="3"/>
        <v>22.916666666666668</v>
      </c>
      <c r="J51" s="10">
        <v>275</v>
      </c>
      <c r="K51" s="12">
        <v>49</v>
      </c>
      <c r="L51" s="12">
        <f t="shared" si="4"/>
        <v>13475</v>
      </c>
      <c r="M51" s="12">
        <v>4.5</v>
      </c>
      <c r="N51" s="12">
        <f t="shared" si="5"/>
        <v>1237.5</v>
      </c>
      <c r="O51" s="2" t="s">
        <v>14</v>
      </c>
      <c r="P51" s="2">
        <v>2</v>
      </c>
      <c r="Q51" s="2">
        <v>2</v>
      </c>
      <c r="R51" s="2">
        <v>4</v>
      </c>
      <c r="S51" s="2">
        <v>2</v>
      </c>
      <c r="T51" s="2">
        <v>2</v>
      </c>
    </row>
    <row r="52" spans="1:26" ht="90" customHeight="1" x14ac:dyDescent="0.25">
      <c r="A52" s="1" t="e" vm="4">
        <v>#VALUE!</v>
      </c>
      <c r="B52" s="3" t="s">
        <v>198</v>
      </c>
      <c r="C52" s="2" t="s">
        <v>0</v>
      </c>
      <c r="D52" s="2" t="s">
        <v>2</v>
      </c>
      <c r="E52" s="3" t="s">
        <v>135</v>
      </c>
      <c r="F52" s="3" t="s">
        <v>136</v>
      </c>
      <c r="G52" s="3" t="s">
        <v>199</v>
      </c>
      <c r="H52" s="1">
        <v>12</v>
      </c>
      <c r="I52" s="10">
        <f t="shared" si="3"/>
        <v>18</v>
      </c>
      <c r="J52" s="10">
        <v>216</v>
      </c>
      <c r="K52" s="12">
        <v>49</v>
      </c>
      <c r="L52" s="12">
        <f t="shared" si="4"/>
        <v>10584</v>
      </c>
      <c r="M52" s="12">
        <v>6</v>
      </c>
      <c r="N52" s="12">
        <f t="shared" si="5"/>
        <v>1296</v>
      </c>
      <c r="O52" s="2" t="s">
        <v>14</v>
      </c>
      <c r="P52" s="2">
        <v>1</v>
      </c>
      <c r="Q52" s="2">
        <v>2</v>
      </c>
      <c r="R52" s="2">
        <v>4</v>
      </c>
      <c r="S52" s="2">
        <v>3</v>
      </c>
      <c r="T52" s="2">
        <v>2</v>
      </c>
    </row>
    <row r="53" spans="1:26" ht="90" customHeight="1" x14ac:dyDescent="0.25">
      <c r="A53" s="1"/>
      <c r="B53" s="3" t="s">
        <v>130</v>
      </c>
      <c r="C53" s="2" t="s">
        <v>0</v>
      </c>
      <c r="D53" s="2" t="s">
        <v>4</v>
      </c>
      <c r="E53" s="3" t="s">
        <v>131</v>
      </c>
      <c r="F53" s="3" t="s">
        <v>132</v>
      </c>
      <c r="G53" s="3" t="s">
        <v>111</v>
      </c>
      <c r="H53" s="1">
        <v>12</v>
      </c>
      <c r="I53" s="10">
        <f t="shared" si="3"/>
        <v>15.833333333333334</v>
      </c>
      <c r="J53" s="10">
        <v>190</v>
      </c>
      <c r="K53" s="12">
        <v>69</v>
      </c>
      <c r="L53" s="12">
        <f t="shared" si="4"/>
        <v>13110</v>
      </c>
      <c r="M53" s="12">
        <v>5</v>
      </c>
      <c r="N53" s="12">
        <f t="shared" si="5"/>
        <v>950</v>
      </c>
      <c r="O53" s="2" t="s">
        <v>15</v>
      </c>
      <c r="Q53" s="2">
        <v>1</v>
      </c>
      <c r="R53" s="2">
        <v>1</v>
      </c>
      <c r="S53" s="2">
        <v>1</v>
      </c>
      <c r="T53" s="2">
        <v>1</v>
      </c>
      <c r="U53" s="2">
        <v>2</v>
      </c>
      <c r="V53" s="2">
        <v>1</v>
      </c>
      <c r="W53" s="2">
        <v>2</v>
      </c>
      <c r="X53" s="2">
        <v>1</v>
      </c>
      <c r="Y53" s="2">
        <v>1</v>
      </c>
      <c r="Z53" s="2">
        <v>1</v>
      </c>
    </row>
    <row r="54" spans="1:26" ht="74.25" customHeight="1" x14ac:dyDescent="0.25">
      <c r="A54" s="1"/>
      <c r="B54" s="3" t="s">
        <v>108</v>
      </c>
      <c r="C54" s="2" t="s">
        <v>0</v>
      </c>
      <c r="D54" s="2" t="s">
        <v>1</v>
      </c>
      <c r="E54" s="3" t="s">
        <v>106</v>
      </c>
      <c r="F54" s="3" t="s">
        <v>107</v>
      </c>
      <c r="G54" s="3" t="s">
        <v>100</v>
      </c>
      <c r="H54" s="1">
        <v>12</v>
      </c>
      <c r="I54" s="10">
        <f t="shared" si="3"/>
        <v>11</v>
      </c>
      <c r="J54" s="10">
        <v>132</v>
      </c>
      <c r="K54" s="12">
        <v>49</v>
      </c>
      <c r="L54" s="12">
        <f t="shared" si="4"/>
        <v>6468</v>
      </c>
      <c r="M54" s="12">
        <v>4.5</v>
      </c>
      <c r="N54" s="12">
        <f t="shared" si="5"/>
        <v>594</v>
      </c>
      <c r="O54" s="2" t="s">
        <v>14</v>
      </c>
      <c r="P54" s="2">
        <v>2</v>
      </c>
      <c r="Q54" s="2">
        <v>2</v>
      </c>
      <c r="R54" s="2">
        <v>4</v>
      </c>
      <c r="S54" s="2">
        <v>2</v>
      </c>
      <c r="T54" s="2">
        <v>2</v>
      </c>
    </row>
    <row r="55" spans="1:26" ht="90" customHeight="1" x14ac:dyDescent="0.25">
      <c r="A55" s="1"/>
      <c r="B55" s="3" t="s">
        <v>56</v>
      </c>
      <c r="C55" s="2" t="s">
        <v>9</v>
      </c>
      <c r="D55" s="2" t="s">
        <v>10</v>
      </c>
      <c r="E55" s="3" t="s">
        <v>57</v>
      </c>
      <c r="F55" s="3" t="s">
        <v>58</v>
      </c>
      <c r="G55" s="3" t="s">
        <v>59</v>
      </c>
      <c r="H55" s="1">
        <v>12</v>
      </c>
      <c r="I55" s="10">
        <f t="shared" si="3"/>
        <v>141.83333333333334</v>
      </c>
      <c r="J55" s="10">
        <v>1702</v>
      </c>
      <c r="K55" s="12">
        <v>39</v>
      </c>
      <c r="L55" s="12">
        <f t="shared" si="4"/>
        <v>66378</v>
      </c>
      <c r="M55" s="12">
        <v>3.75</v>
      </c>
      <c r="N55" s="12">
        <f t="shared" si="5"/>
        <v>6382.5</v>
      </c>
      <c r="O55" s="2" t="s">
        <v>13</v>
      </c>
      <c r="P55" s="2">
        <v>1</v>
      </c>
      <c r="Q55" s="2">
        <v>1</v>
      </c>
      <c r="R55" s="2">
        <v>2</v>
      </c>
      <c r="S55" s="2">
        <v>2</v>
      </c>
      <c r="T55" s="2">
        <v>2</v>
      </c>
      <c r="U55" s="2">
        <v>2</v>
      </c>
      <c r="V55" s="2">
        <v>1</v>
      </c>
      <c r="W55" s="2">
        <v>1</v>
      </c>
    </row>
    <row r="56" spans="1:26" ht="90" customHeight="1" x14ac:dyDescent="0.25">
      <c r="A56" s="1"/>
      <c r="B56" s="3" t="s">
        <v>86</v>
      </c>
      <c r="C56" s="2" t="s">
        <v>9</v>
      </c>
      <c r="D56" s="2" t="s">
        <v>8</v>
      </c>
      <c r="E56" s="3" t="s">
        <v>87</v>
      </c>
      <c r="F56" s="3" t="s">
        <v>88</v>
      </c>
      <c r="G56" s="3" t="s">
        <v>76</v>
      </c>
      <c r="H56" s="1">
        <v>12</v>
      </c>
      <c r="I56" s="10">
        <f t="shared" si="3"/>
        <v>89.833333333333329</v>
      </c>
      <c r="J56" s="10">
        <v>1078</v>
      </c>
      <c r="K56" s="12">
        <v>39</v>
      </c>
      <c r="L56" s="12">
        <f t="shared" si="4"/>
        <v>42042</v>
      </c>
      <c r="M56" s="12">
        <v>4.25</v>
      </c>
      <c r="N56" s="12">
        <f t="shared" si="5"/>
        <v>4581.5</v>
      </c>
      <c r="O56" s="2" t="s">
        <v>13</v>
      </c>
      <c r="P56" s="2">
        <v>1</v>
      </c>
      <c r="Q56" s="2">
        <v>1</v>
      </c>
      <c r="R56" s="2">
        <v>2</v>
      </c>
      <c r="S56" s="2">
        <v>2</v>
      </c>
      <c r="T56" s="2">
        <v>2</v>
      </c>
      <c r="U56" s="2">
        <v>2</v>
      </c>
      <c r="V56" s="2">
        <v>1</v>
      </c>
      <c r="W56" s="2">
        <v>1</v>
      </c>
    </row>
    <row r="57" spans="1:26" ht="90" customHeight="1" x14ac:dyDescent="0.25">
      <c r="A57" s="1"/>
      <c r="B57" s="3" t="s">
        <v>178</v>
      </c>
      <c r="C57" s="2" t="s">
        <v>9</v>
      </c>
      <c r="D57" s="2" t="s">
        <v>7</v>
      </c>
      <c r="E57" s="3" t="s">
        <v>179</v>
      </c>
      <c r="F57" s="3" t="s">
        <v>180</v>
      </c>
      <c r="G57" s="3" t="s">
        <v>181</v>
      </c>
      <c r="H57" s="1">
        <v>12</v>
      </c>
      <c r="I57" s="10">
        <f t="shared" si="3"/>
        <v>88.916666666666671</v>
      </c>
      <c r="J57" s="10">
        <v>1067</v>
      </c>
      <c r="K57" s="12">
        <v>74</v>
      </c>
      <c r="L57" s="12">
        <f t="shared" si="4"/>
        <v>78958</v>
      </c>
      <c r="M57" s="12">
        <v>5</v>
      </c>
      <c r="N57" s="12">
        <f t="shared" si="5"/>
        <v>5335</v>
      </c>
      <c r="O57" s="2" t="s">
        <v>13</v>
      </c>
      <c r="P57" s="2">
        <v>1</v>
      </c>
      <c r="Q57" s="2">
        <v>1</v>
      </c>
      <c r="R57" s="2">
        <v>2</v>
      </c>
      <c r="S57" s="2">
        <v>2</v>
      </c>
      <c r="T57" s="2">
        <v>2</v>
      </c>
      <c r="U57" s="2">
        <v>2</v>
      </c>
      <c r="V57" s="2">
        <v>1</v>
      </c>
      <c r="W57" s="2">
        <v>1</v>
      </c>
    </row>
    <row r="58" spans="1:26" ht="90" customHeight="1" x14ac:dyDescent="0.25">
      <c r="A58" s="1"/>
      <c r="B58" s="3" t="s">
        <v>60</v>
      </c>
      <c r="C58" s="2" t="s">
        <v>9</v>
      </c>
      <c r="D58" s="2" t="s">
        <v>10</v>
      </c>
      <c r="E58" s="3" t="s">
        <v>57</v>
      </c>
      <c r="F58" s="3" t="s">
        <v>58</v>
      </c>
      <c r="G58" s="3" t="s">
        <v>61</v>
      </c>
      <c r="H58" s="1">
        <v>12</v>
      </c>
      <c r="I58" s="10">
        <f t="shared" si="3"/>
        <v>79</v>
      </c>
      <c r="J58" s="10">
        <v>948</v>
      </c>
      <c r="K58" s="12">
        <v>39</v>
      </c>
      <c r="L58" s="12">
        <f t="shared" si="4"/>
        <v>36972</v>
      </c>
      <c r="M58" s="12">
        <v>3.75</v>
      </c>
      <c r="N58" s="12">
        <f t="shared" si="5"/>
        <v>3555</v>
      </c>
      <c r="O58" s="2" t="s">
        <v>13</v>
      </c>
      <c r="P58" s="2">
        <v>1</v>
      </c>
      <c r="Q58" s="2">
        <v>1</v>
      </c>
      <c r="R58" s="2">
        <v>2</v>
      </c>
      <c r="S58" s="2">
        <v>2</v>
      </c>
      <c r="T58" s="2">
        <v>2</v>
      </c>
      <c r="U58" s="2">
        <v>2</v>
      </c>
      <c r="V58" s="2">
        <v>1</v>
      </c>
      <c r="W58" s="2">
        <v>1</v>
      </c>
    </row>
    <row r="59" spans="1:26" ht="90" customHeight="1" x14ac:dyDescent="0.25">
      <c r="A59" s="1"/>
      <c r="B59" s="3" t="s">
        <v>73</v>
      </c>
      <c r="C59" s="2" t="s">
        <v>9</v>
      </c>
      <c r="D59" s="2" t="s">
        <v>8</v>
      </c>
      <c r="E59" s="3" t="s">
        <v>74</v>
      </c>
      <c r="F59" s="3" t="s">
        <v>75</v>
      </c>
      <c r="G59" s="3" t="s">
        <v>33</v>
      </c>
      <c r="H59" s="1">
        <v>12</v>
      </c>
      <c r="I59" s="10">
        <f t="shared" si="3"/>
        <v>67.75</v>
      </c>
      <c r="J59" s="10">
        <v>813</v>
      </c>
      <c r="K59" s="12">
        <v>39</v>
      </c>
      <c r="L59" s="12">
        <f t="shared" si="4"/>
        <v>31707</v>
      </c>
      <c r="M59" s="12">
        <v>4.25</v>
      </c>
      <c r="N59" s="12">
        <f t="shared" si="5"/>
        <v>3455.25</v>
      </c>
      <c r="O59" s="2" t="s">
        <v>13</v>
      </c>
      <c r="P59" s="2">
        <v>1</v>
      </c>
      <c r="Q59" s="2">
        <v>1</v>
      </c>
      <c r="R59" s="2">
        <v>2</v>
      </c>
      <c r="S59" s="2">
        <v>2</v>
      </c>
      <c r="T59" s="2">
        <v>2</v>
      </c>
      <c r="U59" s="2">
        <v>2</v>
      </c>
      <c r="V59" s="2">
        <v>1</v>
      </c>
      <c r="W59" s="2">
        <v>1</v>
      </c>
    </row>
    <row r="60" spans="1:26" ht="90" customHeight="1" x14ac:dyDescent="0.25">
      <c r="A60" s="1"/>
      <c r="B60" s="3" t="s">
        <v>89</v>
      </c>
      <c r="C60" s="2" t="s">
        <v>9</v>
      </c>
      <c r="D60" s="2" t="s">
        <v>8</v>
      </c>
      <c r="E60" s="3" t="s">
        <v>87</v>
      </c>
      <c r="F60" s="3" t="s">
        <v>88</v>
      </c>
      <c r="G60" s="3" t="s">
        <v>50</v>
      </c>
      <c r="H60" s="1">
        <v>12</v>
      </c>
      <c r="I60" s="10">
        <f t="shared" si="3"/>
        <v>61</v>
      </c>
      <c r="J60" s="10">
        <v>732</v>
      </c>
      <c r="K60" s="12">
        <v>39</v>
      </c>
      <c r="L60" s="12">
        <f t="shared" si="4"/>
        <v>28548</v>
      </c>
      <c r="M60" s="12">
        <v>4.25</v>
      </c>
      <c r="N60" s="12">
        <f t="shared" si="5"/>
        <v>3111</v>
      </c>
      <c r="O60" s="2" t="s">
        <v>13</v>
      </c>
      <c r="P60" s="2">
        <v>1</v>
      </c>
      <c r="Q60" s="2">
        <v>1</v>
      </c>
      <c r="R60" s="2">
        <v>2</v>
      </c>
      <c r="S60" s="2">
        <v>2</v>
      </c>
      <c r="T60" s="2">
        <v>2</v>
      </c>
      <c r="U60" s="2">
        <v>2</v>
      </c>
      <c r="V60" s="2">
        <v>1</v>
      </c>
      <c r="W60" s="2">
        <v>1</v>
      </c>
    </row>
    <row r="61" spans="1:26" ht="90" customHeight="1" x14ac:dyDescent="0.25">
      <c r="A61" s="1"/>
      <c r="B61" s="3" t="s">
        <v>85</v>
      </c>
      <c r="C61" s="2" t="s">
        <v>9</v>
      </c>
      <c r="D61" s="2" t="s">
        <v>7</v>
      </c>
      <c r="E61" s="3" t="s">
        <v>83</v>
      </c>
      <c r="F61" s="3" t="s">
        <v>84</v>
      </c>
      <c r="G61" s="3" t="s">
        <v>33</v>
      </c>
      <c r="H61" s="1">
        <v>12</v>
      </c>
      <c r="I61" s="10">
        <f t="shared" si="3"/>
        <v>48.916666666666664</v>
      </c>
      <c r="J61" s="10">
        <v>587</v>
      </c>
      <c r="K61" s="12">
        <v>74</v>
      </c>
      <c r="L61" s="12">
        <f t="shared" si="4"/>
        <v>43438</v>
      </c>
      <c r="M61" s="12">
        <v>5</v>
      </c>
      <c r="N61" s="12">
        <f t="shared" si="5"/>
        <v>2935</v>
      </c>
      <c r="O61" s="2" t="s">
        <v>13</v>
      </c>
      <c r="P61" s="2">
        <v>1</v>
      </c>
      <c r="Q61" s="2">
        <v>1</v>
      </c>
      <c r="R61" s="2">
        <v>2</v>
      </c>
      <c r="S61" s="2">
        <v>2</v>
      </c>
      <c r="T61" s="2">
        <v>2</v>
      </c>
      <c r="U61" s="2">
        <v>2</v>
      </c>
      <c r="V61" s="2">
        <v>1</v>
      </c>
      <c r="W61" s="2">
        <v>1</v>
      </c>
    </row>
    <row r="62" spans="1:26" ht="90" customHeight="1" x14ac:dyDescent="0.25">
      <c r="A62" s="1"/>
      <c r="B62" s="3" t="s">
        <v>90</v>
      </c>
      <c r="C62" s="2" t="s">
        <v>9</v>
      </c>
      <c r="D62" s="2" t="s">
        <v>2</v>
      </c>
      <c r="E62" s="3" t="s">
        <v>91</v>
      </c>
      <c r="F62" s="3" t="s">
        <v>92</v>
      </c>
      <c r="G62" s="3" t="s">
        <v>77</v>
      </c>
      <c r="H62" s="1">
        <v>12</v>
      </c>
      <c r="I62" s="10">
        <f t="shared" si="3"/>
        <v>35.833333333333336</v>
      </c>
      <c r="J62" s="10">
        <v>430</v>
      </c>
      <c r="K62" s="12">
        <v>34</v>
      </c>
      <c r="L62" s="12">
        <f t="shared" si="4"/>
        <v>14620</v>
      </c>
      <c r="M62" s="12">
        <v>3.75</v>
      </c>
      <c r="N62" s="12">
        <f t="shared" si="5"/>
        <v>1612.5</v>
      </c>
      <c r="O62" s="2" t="s">
        <v>13</v>
      </c>
      <c r="P62" s="2">
        <v>1</v>
      </c>
      <c r="Q62" s="2">
        <v>2</v>
      </c>
      <c r="R62" s="2">
        <v>2</v>
      </c>
      <c r="S62" s="2">
        <v>2</v>
      </c>
      <c r="T62" s="2">
        <v>2</v>
      </c>
      <c r="U62" s="2">
        <v>1</v>
      </c>
      <c r="V62" s="2">
        <v>1</v>
      </c>
    </row>
    <row r="63" spans="1:26" ht="90" customHeight="1" x14ac:dyDescent="0.25">
      <c r="A63" s="1" t="e" vm="5">
        <v>#VALUE!</v>
      </c>
      <c r="B63" s="3" t="s">
        <v>195</v>
      </c>
      <c r="C63" s="2" t="s">
        <v>9</v>
      </c>
      <c r="D63" s="2" t="s">
        <v>8</v>
      </c>
      <c r="E63" s="3" t="s">
        <v>196</v>
      </c>
      <c r="F63" s="3" t="s">
        <v>197</v>
      </c>
      <c r="G63" s="3" t="s">
        <v>76</v>
      </c>
      <c r="H63" s="1">
        <v>12</v>
      </c>
      <c r="I63" s="10">
        <f t="shared" si="3"/>
        <v>29.916666666666668</v>
      </c>
      <c r="J63" s="10">
        <v>359</v>
      </c>
      <c r="K63" s="12">
        <v>39</v>
      </c>
      <c r="L63" s="12">
        <f t="shared" si="4"/>
        <v>14001</v>
      </c>
      <c r="M63" s="12">
        <v>5</v>
      </c>
      <c r="N63" s="12">
        <f t="shared" si="5"/>
        <v>1795</v>
      </c>
      <c r="O63" s="2" t="s">
        <v>13</v>
      </c>
      <c r="P63" s="2">
        <v>1</v>
      </c>
      <c r="Q63" s="2">
        <v>1</v>
      </c>
      <c r="R63" s="2">
        <v>2</v>
      </c>
      <c r="S63" s="2">
        <v>2</v>
      </c>
      <c r="T63" s="2">
        <v>2</v>
      </c>
      <c r="U63" s="2">
        <v>2</v>
      </c>
      <c r="V63" s="2">
        <v>1</v>
      </c>
      <c r="W63" s="2">
        <v>1</v>
      </c>
    </row>
    <row r="64" spans="1:26" ht="90" customHeight="1" x14ac:dyDescent="0.25">
      <c r="A64" s="1" t="e" vm="6">
        <v>#VALUE!</v>
      </c>
      <c r="B64" s="3" t="s">
        <v>194</v>
      </c>
      <c r="C64" s="2" t="s">
        <v>9</v>
      </c>
      <c r="D64" s="2" t="s">
        <v>8</v>
      </c>
      <c r="E64" s="3" t="s">
        <v>74</v>
      </c>
      <c r="F64" s="3" t="s">
        <v>75</v>
      </c>
      <c r="G64" s="3" t="s">
        <v>76</v>
      </c>
      <c r="H64" s="1">
        <v>12</v>
      </c>
      <c r="I64" s="10">
        <f t="shared" si="3"/>
        <v>28</v>
      </c>
      <c r="J64" s="10">
        <v>336</v>
      </c>
      <c r="K64" s="12">
        <v>39</v>
      </c>
      <c r="L64" s="12">
        <f t="shared" si="4"/>
        <v>13104</v>
      </c>
      <c r="M64" s="12">
        <v>4.25</v>
      </c>
      <c r="N64" s="12">
        <f t="shared" si="5"/>
        <v>1428</v>
      </c>
      <c r="O64" s="2" t="s">
        <v>13</v>
      </c>
      <c r="P64" s="2">
        <v>1</v>
      </c>
      <c r="Q64" s="2">
        <v>1</v>
      </c>
      <c r="R64" s="2">
        <v>2</v>
      </c>
      <c r="S64" s="2">
        <v>2</v>
      </c>
      <c r="T64" s="2">
        <v>2</v>
      </c>
      <c r="U64" s="2">
        <v>2</v>
      </c>
      <c r="V64" s="2">
        <v>1</v>
      </c>
      <c r="W64" s="2">
        <v>1</v>
      </c>
    </row>
    <row r="65" spans="1:23" ht="90" customHeight="1" x14ac:dyDescent="0.25">
      <c r="A65" s="1"/>
      <c r="B65" s="3" t="s">
        <v>82</v>
      </c>
      <c r="C65" s="2" t="s">
        <v>9</v>
      </c>
      <c r="D65" s="2" t="s">
        <v>7</v>
      </c>
      <c r="E65" s="3" t="s">
        <v>83</v>
      </c>
      <c r="F65" s="3" t="s">
        <v>84</v>
      </c>
      <c r="G65" s="3" t="s">
        <v>45</v>
      </c>
      <c r="H65" s="1">
        <v>12</v>
      </c>
      <c r="I65" s="10">
        <f t="shared" si="3"/>
        <v>26.833333333333332</v>
      </c>
      <c r="J65" s="10">
        <v>322</v>
      </c>
      <c r="K65" s="12">
        <v>74</v>
      </c>
      <c r="L65" s="12">
        <f t="shared" si="4"/>
        <v>23828</v>
      </c>
      <c r="M65" s="12">
        <v>5</v>
      </c>
      <c r="N65" s="12">
        <f t="shared" si="5"/>
        <v>1610</v>
      </c>
      <c r="O65" s="2" t="s">
        <v>13</v>
      </c>
      <c r="P65" s="2">
        <v>1</v>
      </c>
      <c r="Q65" s="2">
        <v>1</v>
      </c>
      <c r="R65" s="2">
        <v>2</v>
      </c>
      <c r="S65" s="2">
        <v>2</v>
      </c>
      <c r="T65" s="2">
        <v>2</v>
      </c>
      <c r="U65" s="2">
        <v>2</v>
      </c>
      <c r="V65" s="2">
        <v>1</v>
      </c>
      <c r="W65" s="2">
        <v>1</v>
      </c>
    </row>
    <row r="66" spans="1:23" ht="90" customHeight="1" x14ac:dyDescent="0.25">
      <c r="A66" s="1"/>
      <c r="B66" s="3" t="s">
        <v>93</v>
      </c>
      <c r="C66" s="2" t="s">
        <v>9</v>
      </c>
      <c r="D66" s="2" t="s">
        <v>8</v>
      </c>
      <c r="E66" s="3" t="s">
        <v>94</v>
      </c>
      <c r="F66" s="3" t="s">
        <v>95</v>
      </c>
      <c r="G66" s="3" t="s">
        <v>96</v>
      </c>
      <c r="H66" s="1">
        <v>12</v>
      </c>
      <c r="I66" s="10">
        <f t="shared" si="3"/>
        <v>10.833333333333334</v>
      </c>
      <c r="J66" s="10">
        <v>130</v>
      </c>
      <c r="K66" s="12">
        <v>39</v>
      </c>
      <c r="L66" s="12">
        <f t="shared" si="4"/>
        <v>5070</v>
      </c>
      <c r="M66" s="12">
        <v>4.25</v>
      </c>
      <c r="N66" s="12">
        <f t="shared" si="5"/>
        <v>552.5</v>
      </c>
      <c r="O66" s="2" t="s">
        <v>13</v>
      </c>
      <c r="P66" s="2">
        <v>1</v>
      </c>
      <c r="Q66" s="2">
        <v>1</v>
      </c>
      <c r="R66" s="2">
        <v>2</v>
      </c>
      <c r="S66" s="2">
        <v>2</v>
      </c>
      <c r="T66" s="2">
        <v>2</v>
      </c>
      <c r="U66" s="2">
        <v>2</v>
      </c>
      <c r="V66" s="2">
        <v>1</v>
      </c>
      <c r="W66" s="2">
        <v>1</v>
      </c>
    </row>
    <row r="67" spans="1:23" ht="90" customHeight="1" x14ac:dyDescent="0.25">
      <c r="A67" s="1"/>
      <c r="B67" s="3" t="s">
        <v>97</v>
      </c>
      <c r="C67" s="2" t="s">
        <v>9</v>
      </c>
      <c r="D67" s="2" t="s">
        <v>2</v>
      </c>
      <c r="E67" s="3" t="s">
        <v>98</v>
      </c>
      <c r="F67" s="3" t="s">
        <v>99</v>
      </c>
      <c r="G67" s="3" t="s">
        <v>45</v>
      </c>
      <c r="H67" s="1">
        <v>12</v>
      </c>
      <c r="I67" s="10">
        <f t="shared" si="3"/>
        <v>7.916666666666667</v>
      </c>
      <c r="J67" s="10">
        <v>95</v>
      </c>
      <c r="K67" s="12">
        <v>34</v>
      </c>
      <c r="L67" s="12">
        <f t="shared" si="4"/>
        <v>3230</v>
      </c>
      <c r="M67" s="12">
        <v>3.75</v>
      </c>
      <c r="N67" s="12">
        <f t="shared" si="5"/>
        <v>356.25</v>
      </c>
      <c r="O67" s="2" t="s">
        <v>13</v>
      </c>
      <c r="P67" s="2">
        <v>1</v>
      </c>
      <c r="Q67" s="2">
        <v>2</v>
      </c>
      <c r="R67" s="2">
        <v>2</v>
      </c>
      <c r="S67" s="2">
        <v>2</v>
      </c>
      <c r="T67" s="2">
        <v>2</v>
      </c>
      <c r="U67" s="2">
        <v>1</v>
      </c>
      <c r="V67" s="2">
        <v>1</v>
      </c>
    </row>
    <row r="68" spans="1:23" ht="90" customHeight="1" x14ac:dyDescent="0.25">
      <c r="A68" s="1"/>
      <c r="B68" s="3" t="s">
        <v>78</v>
      </c>
      <c r="C68" s="2" t="s">
        <v>9</v>
      </c>
      <c r="D68" s="2" t="s">
        <v>10</v>
      </c>
      <c r="E68" s="3" t="s">
        <v>79</v>
      </c>
      <c r="F68" s="3" t="s">
        <v>80</v>
      </c>
      <c r="G68" s="3" t="s">
        <v>81</v>
      </c>
      <c r="H68" s="1">
        <v>12</v>
      </c>
      <c r="I68" s="10">
        <f t="shared" si="3"/>
        <v>6.916666666666667</v>
      </c>
      <c r="J68" s="10">
        <v>83</v>
      </c>
      <c r="K68" s="12">
        <v>39</v>
      </c>
      <c r="L68" s="12">
        <f t="shared" si="4"/>
        <v>3237</v>
      </c>
      <c r="M68" s="12">
        <v>3.75</v>
      </c>
      <c r="N68" s="12">
        <f t="shared" si="5"/>
        <v>311.25</v>
      </c>
      <c r="O68" s="2" t="s">
        <v>13</v>
      </c>
      <c r="P68" s="2">
        <v>1</v>
      </c>
      <c r="Q68" s="2">
        <v>1</v>
      </c>
      <c r="R68" s="2">
        <v>2</v>
      </c>
      <c r="S68" s="2">
        <v>2</v>
      </c>
      <c r="T68" s="2">
        <v>2</v>
      </c>
      <c r="U68" s="2">
        <v>2</v>
      </c>
      <c r="V68" s="2">
        <v>1</v>
      </c>
      <c r="W68" s="2">
        <v>1</v>
      </c>
    </row>
  </sheetData>
  <autoFilter ref="A5:Z68" xr:uid="{C1B09501-E835-4630-9800-D2CE5DB82E6A}">
    <sortState xmlns:xlrd2="http://schemas.microsoft.com/office/spreadsheetml/2017/richdata2" ref="A6:Z68">
      <sortCondition descending="1" ref="C5:C68"/>
    </sortState>
  </autoFilter>
  <mergeCells count="1">
    <mergeCell ref="O1:Z1"/>
  </mergeCells>
  <conditionalFormatting sqref="B1:B1048576">
    <cfRule type="duplicateValues" dxfId="4" priority="1"/>
    <cfRule type="duplicateValues" dxfId="3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AA59-B68E-4723-9D61-077761C8E94A}">
  <sheetPr>
    <tabColor theme="8" tint="0.79998168889431442"/>
  </sheetPr>
  <dimension ref="A1:Z53"/>
  <sheetViews>
    <sheetView zoomScaleNormal="100" workbookViewId="0">
      <pane xSplit="10" ySplit="4" topLeftCell="K5" activePane="bottomRight" state="frozen"/>
      <selection pane="topRight" activeCell="K1" sqref="K1"/>
      <selection pane="bottomLeft" activeCell="A8" sqref="A8"/>
      <selection pane="bottomRight" activeCell="J5" sqref="J5"/>
    </sheetView>
  </sheetViews>
  <sheetFormatPr defaultColWidth="9.28515625" defaultRowHeight="15" x14ac:dyDescent="0.25"/>
  <cols>
    <col min="1" max="1" width="25.28515625" style="2" customWidth="1"/>
    <col min="2" max="2" width="29.5703125" style="2" customWidth="1"/>
    <col min="3" max="3" width="10" style="2" bestFit="1" customWidth="1"/>
    <col min="4" max="4" width="12.42578125" style="2" bestFit="1" customWidth="1"/>
    <col min="5" max="5" width="13.5703125" style="2" customWidth="1"/>
    <col min="6" max="6" width="26.28515625" style="2" customWidth="1"/>
    <col min="7" max="7" width="9.28515625" style="2" customWidth="1"/>
    <col min="8" max="8" width="7.42578125" style="2" bestFit="1" customWidth="1"/>
    <col min="9" max="9" width="8.28515625" style="2" bestFit="1" customWidth="1"/>
    <col min="10" max="10" width="11.42578125" style="5" bestFit="1" customWidth="1"/>
    <col min="11" max="11" width="8.42578125" style="13" bestFit="1" customWidth="1"/>
    <col min="12" max="12" width="14.28515625" style="13" bestFit="1" customWidth="1"/>
    <col min="13" max="13" width="9.7109375" style="13" customWidth="1"/>
    <col min="14" max="14" width="12.5703125" style="13" bestFit="1" customWidth="1"/>
    <col min="15" max="15" width="7" style="2" bestFit="1" customWidth="1"/>
    <col min="16" max="20" width="4" style="2" bestFit="1" customWidth="1"/>
    <col min="21" max="21" width="4.28515625" style="2" bestFit="1" customWidth="1"/>
    <col min="22" max="22" width="3" style="2" bestFit="1" customWidth="1"/>
    <col min="23" max="23" width="4" style="2" bestFit="1" customWidth="1"/>
    <col min="24" max="24" width="3" style="2" bestFit="1" customWidth="1"/>
    <col min="25" max="25" width="4" style="2" bestFit="1" customWidth="1"/>
    <col min="26" max="26" width="3" style="2" bestFit="1" customWidth="1"/>
    <col min="27" max="16384" width="9.28515625" style="2"/>
  </cols>
  <sheetData>
    <row r="1" spans="1:26" x14ac:dyDescent="0.25">
      <c r="O1" s="26" t="s">
        <v>12</v>
      </c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5">
      <c r="K2" s="5"/>
      <c r="L2" s="5"/>
      <c r="M2" s="5"/>
      <c r="N2" s="5"/>
      <c r="O2" s="20" t="s">
        <v>14</v>
      </c>
      <c r="P2" s="22">
        <v>5</v>
      </c>
      <c r="Q2" s="22">
        <v>6</v>
      </c>
      <c r="R2" s="22">
        <v>7</v>
      </c>
      <c r="S2" s="22">
        <v>8</v>
      </c>
      <c r="T2" s="22">
        <v>9</v>
      </c>
      <c r="U2" s="22">
        <v>10</v>
      </c>
      <c r="V2" s="22">
        <v>11</v>
      </c>
      <c r="W2" s="22">
        <v>12</v>
      </c>
      <c r="X2" s="22">
        <v>12</v>
      </c>
      <c r="Y2" s="22">
        <v>13</v>
      </c>
      <c r="Z2" s="22">
        <v>14</v>
      </c>
    </row>
    <row r="3" spans="1:26" x14ac:dyDescent="0.25">
      <c r="J3" s="6">
        <f>SUM(J5:J53)</f>
        <v>48781</v>
      </c>
      <c r="K3" s="6"/>
      <c r="L3" s="14">
        <f>SUM(L5:L53)</f>
        <v>2414179</v>
      </c>
      <c r="M3" s="6"/>
      <c r="N3" s="14">
        <f>SUM(N5:N53)</f>
        <v>226489.5</v>
      </c>
      <c r="O3" s="20" t="s">
        <v>15</v>
      </c>
      <c r="P3" s="22">
        <v>5</v>
      </c>
      <c r="Q3" s="22">
        <v>5.5</v>
      </c>
      <c r="R3" s="22">
        <v>6</v>
      </c>
      <c r="S3" s="22">
        <v>6.5</v>
      </c>
      <c r="T3" s="22">
        <v>7</v>
      </c>
      <c r="U3" s="22">
        <v>7.5</v>
      </c>
      <c r="V3" s="22">
        <v>8</v>
      </c>
      <c r="W3" s="22">
        <v>8.5</v>
      </c>
      <c r="X3" s="22">
        <v>9</v>
      </c>
      <c r="Y3" s="22">
        <v>9.5</v>
      </c>
      <c r="Z3" s="22">
        <v>10</v>
      </c>
    </row>
    <row r="4" spans="1:26" s="16" customFormat="1" ht="30" x14ac:dyDescent="0.25">
      <c r="A4" s="15" t="s">
        <v>16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15" t="s">
        <v>26</v>
      </c>
      <c r="L4" s="15" t="s">
        <v>27</v>
      </c>
      <c r="M4" s="17" t="s">
        <v>192</v>
      </c>
      <c r="N4" s="17" t="s">
        <v>193</v>
      </c>
      <c r="O4" s="18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90" customHeight="1" x14ac:dyDescent="0.25">
      <c r="A5" s="1"/>
      <c r="B5" s="3" t="s">
        <v>114</v>
      </c>
      <c r="C5" s="2" t="s">
        <v>0</v>
      </c>
      <c r="D5" s="2" t="s">
        <v>1</v>
      </c>
      <c r="E5" s="3" t="s">
        <v>115</v>
      </c>
      <c r="F5" s="3" t="s">
        <v>116</v>
      </c>
      <c r="G5" s="3" t="s">
        <v>45</v>
      </c>
      <c r="H5" s="1">
        <v>12</v>
      </c>
      <c r="I5" s="10">
        <f>J5/H5</f>
        <v>325.83333333333331</v>
      </c>
      <c r="J5" s="4">
        <f>SUMIF(Total!B:B,B5,Total!J:J)</f>
        <v>3910</v>
      </c>
      <c r="K5" s="12">
        <v>49</v>
      </c>
      <c r="L5" s="12">
        <f t="shared" ref="L5:L36" si="0">K5*J5</f>
        <v>191590</v>
      </c>
      <c r="M5" s="12">
        <f>_xlfn.XLOOKUP(B5,Total!B:B,Total!M:M)</f>
        <v>4.5</v>
      </c>
      <c r="N5" s="12">
        <f t="shared" ref="N5:N36" si="1">M5*J5</f>
        <v>17595</v>
      </c>
      <c r="O5" s="2" t="s">
        <v>14</v>
      </c>
      <c r="P5" s="2">
        <v>2</v>
      </c>
      <c r="Q5" s="2">
        <v>2</v>
      </c>
      <c r="R5" s="2">
        <v>4</v>
      </c>
      <c r="S5" s="2">
        <v>2</v>
      </c>
      <c r="T5" s="2">
        <v>2</v>
      </c>
    </row>
    <row r="6" spans="1:26" ht="90" customHeight="1" x14ac:dyDescent="0.25">
      <c r="B6" s="3" t="s">
        <v>32</v>
      </c>
      <c r="C6" s="2" t="s">
        <v>0</v>
      </c>
      <c r="D6" s="2" t="s">
        <v>3</v>
      </c>
      <c r="E6" s="3" t="s">
        <v>29</v>
      </c>
      <c r="F6" s="2" t="s">
        <v>30</v>
      </c>
      <c r="G6" s="3" t="s">
        <v>33</v>
      </c>
      <c r="H6" s="11" t="s">
        <v>34</v>
      </c>
      <c r="I6" s="10">
        <v>202</v>
      </c>
      <c r="J6" s="4">
        <f>SUMIF(Total!B:B,B6,Total!J:J)</f>
        <v>2876</v>
      </c>
      <c r="K6" s="12">
        <v>39</v>
      </c>
      <c r="L6" s="12">
        <f t="shared" si="0"/>
        <v>112164</v>
      </c>
      <c r="M6" s="12">
        <f>_xlfn.XLOOKUP(B6,Total!B:B,Total!M:M)</f>
        <v>4.5</v>
      </c>
      <c r="N6" s="12">
        <f t="shared" si="1"/>
        <v>12942</v>
      </c>
      <c r="O6" s="2" t="s">
        <v>14</v>
      </c>
      <c r="P6" s="2">
        <v>362</v>
      </c>
      <c r="Q6" s="2">
        <v>528</v>
      </c>
      <c r="R6" s="2">
        <v>722</v>
      </c>
      <c r="S6" s="2">
        <v>665</v>
      </c>
      <c r="T6" s="2">
        <v>466</v>
      </c>
    </row>
    <row r="7" spans="1:26" ht="90" customHeight="1" x14ac:dyDescent="0.25">
      <c r="A7" s="1"/>
      <c r="B7" s="3" t="s">
        <v>117</v>
      </c>
      <c r="C7" s="2" t="s">
        <v>0</v>
      </c>
      <c r="D7" s="2" t="s">
        <v>1</v>
      </c>
      <c r="E7" s="3" t="s">
        <v>115</v>
      </c>
      <c r="F7" s="3" t="s">
        <v>116</v>
      </c>
      <c r="G7" s="3" t="s">
        <v>51</v>
      </c>
      <c r="H7" s="1">
        <v>12</v>
      </c>
      <c r="I7" s="10">
        <f>J7/H7</f>
        <v>224.75</v>
      </c>
      <c r="J7" s="4">
        <f>SUMIF(Total!B:B,B7,Total!J:J)</f>
        <v>2697</v>
      </c>
      <c r="K7" s="12">
        <v>49</v>
      </c>
      <c r="L7" s="12">
        <f t="shared" si="0"/>
        <v>132153</v>
      </c>
      <c r="M7" s="12">
        <f>_xlfn.XLOOKUP(B7,Total!B:B,Total!M:M)</f>
        <v>4.5</v>
      </c>
      <c r="N7" s="12">
        <f t="shared" si="1"/>
        <v>12136.5</v>
      </c>
      <c r="O7" s="2" t="s">
        <v>14</v>
      </c>
      <c r="P7" s="2">
        <v>2</v>
      </c>
      <c r="Q7" s="2">
        <v>2</v>
      </c>
      <c r="R7" s="2">
        <v>4</v>
      </c>
      <c r="S7" s="2">
        <v>2</v>
      </c>
      <c r="T7" s="2">
        <v>2</v>
      </c>
    </row>
    <row r="8" spans="1:26" ht="90" customHeight="1" x14ac:dyDescent="0.25">
      <c r="B8" s="3" t="s">
        <v>28</v>
      </c>
      <c r="C8" s="2" t="s">
        <v>0</v>
      </c>
      <c r="D8" s="2" t="s">
        <v>3</v>
      </c>
      <c r="E8" s="3" t="s">
        <v>29</v>
      </c>
      <c r="F8" s="2" t="s">
        <v>30</v>
      </c>
      <c r="G8" s="3" t="s">
        <v>31</v>
      </c>
      <c r="H8" s="1">
        <v>7</v>
      </c>
      <c r="I8" s="10">
        <f>J8/H8</f>
        <v>359.42857142857144</v>
      </c>
      <c r="J8" s="4">
        <f>SUMIF(Total!B:B,B8,Total!J:J)</f>
        <v>2516</v>
      </c>
      <c r="K8" s="12">
        <v>39</v>
      </c>
      <c r="L8" s="12">
        <f t="shared" si="0"/>
        <v>98124</v>
      </c>
      <c r="M8" s="12">
        <f>_xlfn.XLOOKUP(B8,Total!B:B,Total!M:M)</f>
        <v>4.5</v>
      </c>
      <c r="N8" s="12">
        <f t="shared" si="1"/>
        <v>11322</v>
      </c>
      <c r="O8" s="2" t="s">
        <v>14</v>
      </c>
      <c r="P8" s="2">
        <v>1</v>
      </c>
      <c r="Q8" s="2">
        <v>1</v>
      </c>
      <c r="R8" s="2">
        <v>2</v>
      </c>
      <c r="S8" s="2">
        <v>2</v>
      </c>
      <c r="T8" s="2">
        <v>1</v>
      </c>
    </row>
    <row r="9" spans="1:26" ht="90" customHeight="1" x14ac:dyDescent="0.25">
      <c r="B9" s="3" t="s">
        <v>37</v>
      </c>
      <c r="C9" s="2" t="s">
        <v>0</v>
      </c>
      <c r="D9" s="2" t="s">
        <v>3</v>
      </c>
      <c r="E9" s="3" t="s">
        <v>29</v>
      </c>
      <c r="F9" s="2" t="s">
        <v>30</v>
      </c>
      <c r="G9" s="3" t="s">
        <v>38</v>
      </c>
      <c r="H9" s="11" t="s">
        <v>34</v>
      </c>
      <c r="I9" s="10">
        <v>141</v>
      </c>
      <c r="J9" s="4">
        <f>SUMIF(Total!B:B,B9,Total!J:J)</f>
        <v>2104</v>
      </c>
      <c r="K9" s="12">
        <v>39</v>
      </c>
      <c r="L9" s="12">
        <f t="shared" si="0"/>
        <v>82056</v>
      </c>
      <c r="M9" s="12">
        <f>_xlfn.XLOOKUP(B9,Total!B:B,Total!M:M)</f>
        <v>4.5</v>
      </c>
      <c r="N9" s="12">
        <f t="shared" si="1"/>
        <v>9468</v>
      </c>
      <c r="O9" s="2" t="s">
        <v>14</v>
      </c>
      <c r="P9" s="2">
        <v>194</v>
      </c>
      <c r="Q9" s="2">
        <v>470</v>
      </c>
      <c r="R9" s="2">
        <v>477</v>
      </c>
      <c r="S9" s="2">
        <v>532</v>
      </c>
      <c r="T9" s="2">
        <v>514</v>
      </c>
    </row>
    <row r="10" spans="1:26" ht="90" customHeight="1" x14ac:dyDescent="0.25">
      <c r="A10" s="1"/>
      <c r="B10" s="3" t="s">
        <v>118</v>
      </c>
      <c r="C10" s="2" t="s">
        <v>0</v>
      </c>
      <c r="D10" s="2" t="s">
        <v>1</v>
      </c>
      <c r="E10" s="3" t="s">
        <v>119</v>
      </c>
      <c r="F10" s="3" t="s">
        <v>63</v>
      </c>
      <c r="G10" s="3" t="s">
        <v>51</v>
      </c>
      <c r="H10" s="1">
        <v>12</v>
      </c>
      <c r="I10" s="10">
        <f>J10/H10</f>
        <v>142.91666666666666</v>
      </c>
      <c r="J10" s="4">
        <f>SUMIF(Total!B:B,B10,Total!J:J)</f>
        <v>1715</v>
      </c>
      <c r="K10" s="12">
        <v>49</v>
      </c>
      <c r="L10" s="12">
        <f t="shared" si="0"/>
        <v>84035</v>
      </c>
      <c r="M10" s="12">
        <f>_xlfn.XLOOKUP(B10,Total!B:B,Total!M:M)</f>
        <v>4.5</v>
      </c>
      <c r="N10" s="12">
        <f t="shared" si="1"/>
        <v>7717.5</v>
      </c>
      <c r="O10" s="2" t="s">
        <v>14</v>
      </c>
      <c r="P10" s="2">
        <v>2</v>
      </c>
      <c r="Q10" s="2">
        <v>2</v>
      </c>
      <c r="R10" s="2">
        <v>4</v>
      </c>
      <c r="S10" s="2">
        <v>2</v>
      </c>
      <c r="T10" s="2">
        <v>2</v>
      </c>
    </row>
    <row r="11" spans="1:26" ht="90" customHeight="1" x14ac:dyDescent="0.25">
      <c r="A11" s="1"/>
      <c r="B11" s="3" t="s">
        <v>120</v>
      </c>
      <c r="C11" s="2" t="s">
        <v>0</v>
      </c>
      <c r="D11" s="2" t="s">
        <v>1</v>
      </c>
      <c r="E11" s="3" t="s">
        <v>119</v>
      </c>
      <c r="F11" s="3" t="s">
        <v>63</v>
      </c>
      <c r="G11" s="3" t="s">
        <v>45</v>
      </c>
      <c r="H11" s="1">
        <v>12</v>
      </c>
      <c r="I11" s="10">
        <f>J11/H11</f>
        <v>139.83333333333334</v>
      </c>
      <c r="J11" s="4">
        <f>SUMIF(Total!B:B,B11,Total!J:J)</f>
        <v>1678</v>
      </c>
      <c r="K11" s="12">
        <v>49</v>
      </c>
      <c r="L11" s="12">
        <f t="shared" si="0"/>
        <v>82222</v>
      </c>
      <c r="M11" s="12">
        <f>_xlfn.XLOOKUP(B11,Total!B:B,Total!M:M)</f>
        <v>4.5</v>
      </c>
      <c r="N11" s="12">
        <f t="shared" si="1"/>
        <v>7551</v>
      </c>
      <c r="O11" s="2" t="s">
        <v>14</v>
      </c>
      <c r="P11" s="2">
        <v>2</v>
      </c>
      <c r="Q11" s="2">
        <v>2</v>
      </c>
      <c r="R11" s="2">
        <v>4</v>
      </c>
      <c r="S11" s="2">
        <v>2</v>
      </c>
      <c r="T11" s="2">
        <v>2</v>
      </c>
    </row>
    <row r="12" spans="1:26" ht="90" customHeight="1" x14ac:dyDescent="0.25">
      <c r="B12" s="3" t="s">
        <v>35</v>
      </c>
      <c r="C12" s="2" t="s">
        <v>0</v>
      </c>
      <c r="D12" s="2" t="s">
        <v>3</v>
      </c>
      <c r="E12" s="3" t="s">
        <v>29</v>
      </c>
      <c r="F12" s="2" t="s">
        <v>30</v>
      </c>
      <c r="G12" s="3" t="s">
        <v>36</v>
      </c>
      <c r="H12" s="1">
        <v>9</v>
      </c>
      <c r="I12" s="10">
        <f>J12/H12</f>
        <v>143</v>
      </c>
      <c r="J12" s="4">
        <f>SUMIF(Total!B:B,B12,Total!J:J)</f>
        <v>1287</v>
      </c>
      <c r="K12" s="12">
        <v>39</v>
      </c>
      <c r="L12" s="12">
        <f t="shared" si="0"/>
        <v>50193</v>
      </c>
      <c r="M12" s="12">
        <f>_xlfn.XLOOKUP(B12,Total!B:B,Total!M:M)</f>
        <v>4.5</v>
      </c>
      <c r="N12" s="12">
        <f t="shared" si="1"/>
        <v>5791.5</v>
      </c>
      <c r="O12" s="2" t="s">
        <v>14</v>
      </c>
      <c r="P12" s="2">
        <v>1</v>
      </c>
      <c r="Q12" s="2">
        <v>2</v>
      </c>
      <c r="R12" s="2">
        <v>2</v>
      </c>
      <c r="S12" s="2">
        <v>2</v>
      </c>
      <c r="T12" s="2">
        <v>2</v>
      </c>
    </row>
    <row r="13" spans="1:26" ht="90" customHeight="1" x14ac:dyDescent="0.25">
      <c r="A13" s="1"/>
      <c r="B13" s="3" t="s">
        <v>101</v>
      </c>
      <c r="C13" s="2" t="s">
        <v>0</v>
      </c>
      <c r="D13" s="2" t="s">
        <v>6</v>
      </c>
      <c r="E13" s="3" t="s">
        <v>102</v>
      </c>
      <c r="F13" s="3" t="s">
        <v>103</v>
      </c>
      <c r="G13" s="3" t="s">
        <v>104</v>
      </c>
      <c r="H13" s="1">
        <v>12</v>
      </c>
      <c r="I13" s="10">
        <f>J13/H13</f>
        <v>103.75</v>
      </c>
      <c r="J13" s="4">
        <f>SUMIF(Total!B:B,B13,Total!J:J)</f>
        <v>1245</v>
      </c>
      <c r="K13" s="12">
        <v>59</v>
      </c>
      <c r="L13" s="12">
        <f t="shared" si="0"/>
        <v>73455</v>
      </c>
      <c r="M13" s="12">
        <f>_xlfn.XLOOKUP(B13,Total!B:B,Total!M:M)</f>
        <v>5</v>
      </c>
      <c r="N13" s="12">
        <f t="shared" si="1"/>
        <v>6225</v>
      </c>
      <c r="O13" s="2" t="s">
        <v>14</v>
      </c>
      <c r="P13" s="2">
        <v>2</v>
      </c>
      <c r="Q13" s="2">
        <v>2</v>
      </c>
      <c r="R13" s="2">
        <v>2</v>
      </c>
      <c r="S13" s="2">
        <v>2</v>
      </c>
      <c r="T13" s="2">
        <v>2</v>
      </c>
      <c r="U13" s="2">
        <v>2</v>
      </c>
    </row>
    <row r="14" spans="1:26" ht="90" customHeight="1" x14ac:dyDescent="0.25">
      <c r="B14" s="3" t="s">
        <v>39</v>
      </c>
      <c r="C14" s="2" t="s">
        <v>0</v>
      </c>
      <c r="D14" s="2" t="s">
        <v>3</v>
      </c>
      <c r="E14" s="3" t="s">
        <v>29</v>
      </c>
      <c r="F14" s="2" t="s">
        <v>30</v>
      </c>
      <c r="G14" s="3" t="s">
        <v>36</v>
      </c>
      <c r="H14" s="11" t="s">
        <v>34</v>
      </c>
      <c r="I14" s="10">
        <v>99</v>
      </c>
      <c r="J14" s="4">
        <f>SUMIF(Total!B:B,B14,Total!J:J)</f>
        <v>1228</v>
      </c>
      <c r="K14" s="12">
        <v>39</v>
      </c>
      <c r="L14" s="12">
        <f t="shared" si="0"/>
        <v>47892</v>
      </c>
      <c r="M14" s="12">
        <f>_xlfn.XLOOKUP(B14,Total!B:B,Total!M:M)</f>
        <v>4.5</v>
      </c>
      <c r="N14" s="12">
        <f t="shared" si="1"/>
        <v>5526</v>
      </c>
      <c r="O14" s="2" t="s">
        <v>14</v>
      </c>
      <c r="P14" s="2">
        <v>151</v>
      </c>
      <c r="Q14" s="2">
        <v>233</v>
      </c>
      <c r="R14" s="2">
        <v>380</v>
      </c>
      <c r="S14" s="2">
        <v>315</v>
      </c>
      <c r="T14" s="2">
        <v>248</v>
      </c>
    </row>
    <row r="15" spans="1:26" ht="90" customHeight="1" x14ac:dyDescent="0.25">
      <c r="A15" s="1"/>
      <c r="B15" s="3" t="s">
        <v>162</v>
      </c>
      <c r="C15" s="2" t="s">
        <v>0</v>
      </c>
      <c r="D15" s="2" t="s">
        <v>1</v>
      </c>
      <c r="E15" s="3" t="s">
        <v>159</v>
      </c>
      <c r="F15" s="3" t="s">
        <v>160</v>
      </c>
      <c r="G15" s="3" t="s">
        <v>122</v>
      </c>
      <c r="H15" s="1">
        <v>12</v>
      </c>
      <c r="I15" s="10">
        <f t="shared" ref="I15:I21" si="2">J15/H15</f>
        <v>101</v>
      </c>
      <c r="J15" s="4">
        <f>SUMIF(Total!B:B,B15,Total!J:J)</f>
        <v>1212</v>
      </c>
      <c r="K15" s="12">
        <v>49</v>
      </c>
      <c r="L15" s="12">
        <f t="shared" si="0"/>
        <v>59388</v>
      </c>
      <c r="M15" s="12">
        <f>_xlfn.XLOOKUP(B15,Total!B:B,Total!M:M)</f>
        <v>4.5</v>
      </c>
      <c r="N15" s="12">
        <f t="shared" si="1"/>
        <v>5454</v>
      </c>
      <c r="O15" s="2" t="s">
        <v>14</v>
      </c>
      <c r="P15" s="2">
        <v>2</v>
      </c>
      <c r="Q15" s="2">
        <v>2</v>
      </c>
      <c r="R15" s="2">
        <v>4</v>
      </c>
      <c r="S15" s="2">
        <v>2</v>
      </c>
      <c r="T15" s="2">
        <v>2</v>
      </c>
    </row>
    <row r="16" spans="1:26" ht="90" customHeight="1" x14ac:dyDescent="0.25">
      <c r="A16" s="1"/>
      <c r="B16" s="3" t="s">
        <v>42</v>
      </c>
      <c r="C16" s="2" t="s">
        <v>0</v>
      </c>
      <c r="D16" s="2" t="s">
        <v>2</v>
      </c>
      <c r="E16" s="3" t="s">
        <v>43</v>
      </c>
      <c r="F16" s="3" t="s">
        <v>30</v>
      </c>
      <c r="G16" s="3" t="s">
        <v>44</v>
      </c>
      <c r="H16" s="1">
        <v>9</v>
      </c>
      <c r="I16" s="10">
        <f t="shared" si="2"/>
        <v>131.88888888888889</v>
      </c>
      <c r="J16" s="4">
        <f>SUMIF(Total!B:B,B16,Total!J:J)</f>
        <v>1187</v>
      </c>
      <c r="K16" s="12">
        <v>49</v>
      </c>
      <c r="L16" s="12">
        <f t="shared" si="0"/>
        <v>58163</v>
      </c>
      <c r="M16" s="12">
        <f>_xlfn.XLOOKUP(B16,Total!B:B,Total!M:M)</f>
        <v>5</v>
      </c>
      <c r="N16" s="12">
        <f t="shared" si="1"/>
        <v>5935</v>
      </c>
      <c r="O16" s="2" t="s">
        <v>14</v>
      </c>
      <c r="P16" s="2">
        <v>1</v>
      </c>
      <c r="Q16" s="2">
        <v>2</v>
      </c>
      <c r="R16" s="2">
        <v>2</v>
      </c>
      <c r="S16" s="2">
        <v>2</v>
      </c>
      <c r="T16" s="2">
        <v>2</v>
      </c>
    </row>
    <row r="17" spans="1:26" ht="90" customHeight="1" x14ac:dyDescent="0.25">
      <c r="A17" s="1" t="e" vm="1">
        <v>#VALUE!</v>
      </c>
      <c r="B17" s="3" t="s">
        <v>182</v>
      </c>
      <c r="C17" s="2" t="s">
        <v>0</v>
      </c>
      <c r="D17" s="2" t="s">
        <v>6</v>
      </c>
      <c r="E17" s="3" t="s">
        <v>183</v>
      </c>
      <c r="F17" s="3" t="s">
        <v>184</v>
      </c>
      <c r="G17" s="3" t="s">
        <v>185</v>
      </c>
      <c r="H17" s="1">
        <v>12</v>
      </c>
      <c r="I17" s="10">
        <f t="shared" si="2"/>
        <v>90.833333333333329</v>
      </c>
      <c r="J17" s="4">
        <f>SUMIF(Total!B:B,B17,Total!J:J)</f>
        <v>1090</v>
      </c>
      <c r="K17" s="12">
        <v>59</v>
      </c>
      <c r="L17" s="12">
        <f t="shared" si="0"/>
        <v>64310</v>
      </c>
      <c r="M17" s="12">
        <f>_xlfn.XLOOKUP(B17,Total!B:B,Total!M:M)</f>
        <v>5</v>
      </c>
      <c r="N17" s="12">
        <f t="shared" si="1"/>
        <v>5450</v>
      </c>
      <c r="O17" s="2" t="s">
        <v>15</v>
      </c>
      <c r="Q17" s="2">
        <v>1</v>
      </c>
      <c r="R17" s="2">
        <v>1</v>
      </c>
      <c r="S17" s="2">
        <v>1</v>
      </c>
      <c r="T17" s="2">
        <v>1</v>
      </c>
      <c r="U17" s="2">
        <v>2</v>
      </c>
      <c r="V17" s="2">
        <v>1</v>
      </c>
      <c r="W17" s="2">
        <v>2</v>
      </c>
      <c r="Y17" s="2">
        <v>2</v>
      </c>
      <c r="Z17" s="2">
        <v>1</v>
      </c>
    </row>
    <row r="18" spans="1:26" ht="90" customHeight="1" x14ac:dyDescent="0.25">
      <c r="A18" s="1"/>
      <c r="B18" s="3" t="s">
        <v>163</v>
      </c>
      <c r="C18" s="2" t="s">
        <v>0</v>
      </c>
      <c r="D18" s="2" t="s">
        <v>1</v>
      </c>
      <c r="E18" s="3" t="s">
        <v>164</v>
      </c>
      <c r="F18" s="3" t="s">
        <v>165</v>
      </c>
      <c r="G18" s="3" t="s">
        <v>46</v>
      </c>
      <c r="H18" s="1">
        <v>12</v>
      </c>
      <c r="I18" s="10">
        <f t="shared" si="2"/>
        <v>89.916666666666671</v>
      </c>
      <c r="J18" s="4">
        <f>SUMIF(Total!B:B,B18,Total!J:J)</f>
        <v>1079</v>
      </c>
      <c r="K18" s="12">
        <v>49</v>
      </c>
      <c r="L18" s="12">
        <f t="shared" si="0"/>
        <v>52871</v>
      </c>
      <c r="M18" s="12">
        <f>_xlfn.XLOOKUP(B18,Total!B:B,Total!M:M)</f>
        <v>4.5</v>
      </c>
      <c r="N18" s="12">
        <f t="shared" si="1"/>
        <v>4855.5</v>
      </c>
      <c r="O18" s="2" t="s">
        <v>14</v>
      </c>
      <c r="P18" s="2">
        <v>2</v>
      </c>
      <c r="Q18" s="2">
        <v>2</v>
      </c>
      <c r="R18" s="2">
        <v>4</v>
      </c>
      <c r="S18" s="2">
        <v>2</v>
      </c>
      <c r="T18" s="2">
        <v>2</v>
      </c>
    </row>
    <row r="19" spans="1:26" ht="90" customHeight="1" x14ac:dyDescent="0.25">
      <c r="A19" s="1"/>
      <c r="B19" s="3" t="s">
        <v>126</v>
      </c>
      <c r="C19" s="2" t="s">
        <v>0</v>
      </c>
      <c r="D19" s="2" t="s">
        <v>5</v>
      </c>
      <c r="E19" s="3" t="s">
        <v>127</v>
      </c>
      <c r="F19" s="3" t="s">
        <v>128</v>
      </c>
      <c r="G19" s="3" t="s">
        <v>129</v>
      </c>
      <c r="H19" s="1">
        <v>12</v>
      </c>
      <c r="I19" s="10">
        <f t="shared" si="2"/>
        <v>87.583333333333329</v>
      </c>
      <c r="J19" s="4">
        <f>SUMIF(Total!B:B,B19,Total!J:J)</f>
        <v>1051</v>
      </c>
      <c r="K19" s="12">
        <v>69</v>
      </c>
      <c r="L19" s="12">
        <f t="shared" si="0"/>
        <v>72519</v>
      </c>
      <c r="M19" s="12">
        <f>_xlfn.XLOOKUP(B19,Total!B:B,Total!M:M)</f>
        <v>5</v>
      </c>
      <c r="N19" s="12">
        <f t="shared" si="1"/>
        <v>5255</v>
      </c>
      <c r="O19" s="2" t="s">
        <v>14</v>
      </c>
      <c r="P19" s="2">
        <v>2</v>
      </c>
      <c r="Q19" s="2">
        <v>2</v>
      </c>
      <c r="R19" s="2">
        <v>4</v>
      </c>
      <c r="S19" s="2">
        <v>2</v>
      </c>
      <c r="T19" s="2">
        <v>2</v>
      </c>
    </row>
    <row r="20" spans="1:26" ht="90" customHeight="1" x14ac:dyDescent="0.25">
      <c r="A20" s="1"/>
      <c r="B20" s="3" t="s">
        <v>155</v>
      </c>
      <c r="C20" s="2" t="s">
        <v>0</v>
      </c>
      <c r="D20" s="2" t="s">
        <v>1</v>
      </c>
      <c r="E20" s="3" t="s">
        <v>156</v>
      </c>
      <c r="F20" s="3" t="s">
        <v>157</v>
      </c>
      <c r="G20" s="3" t="s">
        <v>50</v>
      </c>
      <c r="H20" s="1">
        <v>12</v>
      </c>
      <c r="I20" s="10">
        <f t="shared" si="2"/>
        <v>86</v>
      </c>
      <c r="J20" s="4">
        <f>SUMIF(Total!B:B,B20,Total!J:J)</f>
        <v>1032</v>
      </c>
      <c r="K20" s="12">
        <v>49</v>
      </c>
      <c r="L20" s="12">
        <f t="shared" si="0"/>
        <v>50568</v>
      </c>
      <c r="M20" s="12">
        <f>_xlfn.XLOOKUP(B20,Total!B:B,Total!M:M)</f>
        <v>4.5</v>
      </c>
      <c r="N20" s="12">
        <f t="shared" si="1"/>
        <v>4644</v>
      </c>
      <c r="O20" s="2" t="s">
        <v>14</v>
      </c>
      <c r="P20" s="2">
        <v>2</v>
      </c>
      <c r="Q20" s="2">
        <v>2</v>
      </c>
      <c r="R20" s="2">
        <v>4</v>
      </c>
      <c r="S20" s="2">
        <v>2</v>
      </c>
      <c r="T20" s="2">
        <v>2</v>
      </c>
    </row>
    <row r="21" spans="1:26" ht="90" customHeight="1" x14ac:dyDescent="0.25">
      <c r="A21" s="1"/>
      <c r="B21" s="3" t="s">
        <v>137</v>
      </c>
      <c r="C21" s="2" t="s">
        <v>0</v>
      </c>
      <c r="D21" s="2" t="s">
        <v>2</v>
      </c>
      <c r="E21" s="3" t="s">
        <v>135</v>
      </c>
      <c r="F21" s="3" t="s">
        <v>136</v>
      </c>
      <c r="G21" s="3" t="s">
        <v>77</v>
      </c>
      <c r="H21" s="1">
        <v>12</v>
      </c>
      <c r="I21" s="10">
        <f t="shared" si="2"/>
        <v>81.916666666666671</v>
      </c>
      <c r="J21" s="4">
        <f>SUMIF(Total!B:B,B21,Total!J:J)</f>
        <v>983</v>
      </c>
      <c r="K21" s="12">
        <v>49</v>
      </c>
      <c r="L21" s="12">
        <f t="shared" si="0"/>
        <v>48167</v>
      </c>
      <c r="M21" s="12">
        <f>_xlfn.XLOOKUP(B21,Total!B:B,Total!M:M)</f>
        <v>5</v>
      </c>
      <c r="N21" s="12">
        <f t="shared" si="1"/>
        <v>4915</v>
      </c>
      <c r="O21" s="2" t="s">
        <v>14</v>
      </c>
      <c r="P21" s="2">
        <v>1</v>
      </c>
      <c r="Q21" s="2">
        <v>2</v>
      </c>
      <c r="R21" s="2">
        <v>4</v>
      </c>
      <c r="S21" s="2">
        <v>3</v>
      </c>
      <c r="T21" s="2">
        <v>2</v>
      </c>
    </row>
    <row r="22" spans="1:26" ht="90" customHeight="1" x14ac:dyDescent="0.25">
      <c r="B22" s="3" t="s">
        <v>41</v>
      </c>
      <c r="C22" s="2" t="s">
        <v>0</v>
      </c>
      <c r="D22" s="2" t="s">
        <v>3</v>
      </c>
      <c r="E22" s="3" t="s">
        <v>29</v>
      </c>
      <c r="F22" s="2" t="s">
        <v>30</v>
      </c>
      <c r="G22" s="3" t="s">
        <v>31</v>
      </c>
      <c r="H22" s="11" t="s">
        <v>34</v>
      </c>
      <c r="I22" s="10">
        <v>68</v>
      </c>
      <c r="J22" s="4">
        <f>SUMIF(Total!B:B,B22,Total!J:J)</f>
        <v>973</v>
      </c>
      <c r="K22" s="12">
        <v>39</v>
      </c>
      <c r="L22" s="12">
        <f t="shared" si="0"/>
        <v>37947</v>
      </c>
      <c r="M22" s="12">
        <f>_xlfn.XLOOKUP(B22,Total!B:B,Total!M:M)</f>
        <v>4.5</v>
      </c>
      <c r="N22" s="12">
        <f t="shared" si="1"/>
        <v>4378.5</v>
      </c>
      <c r="O22" s="2" t="s">
        <v>14</v>
      </c>
      <c r="P22" s="2">
        <v>233</v>
      </c>
      <c r="Q22" s="2">
        <v>345</v>
      </c>
      <c r="R22" s="2">
        <v>212</v>
      </c>
      <c r="S22" s="2">
        <v>185</v>
      </c>
      <c r="T22" s="2">
        <v>143</v>
      </c>
    </row>
    <row r="23" spans="1:26" ht="90" customHeight="1" x14ac:dyDescent="0.25">
      <c r="A23" s="1"/>
      <c r="B23" s="3" t="s">
        <v>174</v>
      </c>
      <c r="C23" s="2" t="s">
        <v>0</v>
      </c>
      <c r="D23" s="2" t="s">
        <v>7</v>
      </c>
      <c r="E23" s="3" t="s">
        <v>175</v>
      </c>
      <c r="F23" s="3" t="s">
        <v>176</v>
      </c>
      <c r="G23" s="3" t="s">
        <v>76</v>
      </c>
      <c r="H23" s="1">
        <v>12</v>
      </c>
      <c r="I23" s="10">
        <f t="shared" ref="I23:I53" si="3">J23/H23</f>
        <v>79.75</v>
      </c>
      <c r="J23" s="4">
        <f>SUMIF(Total!B:B,B23,Total!J:J)</f>
        <v>957</v>
      </c>
      <c r="K23" s="12">
        <v>89</v>
      </c>
      <c r="L23" s="12">
        <f t="shared" si="0"/>
        <v>85173</v>
      </c>
      <c r="M23" s="12">
        <f>_xlfn.XLOOKUP(B23,Total!B:B,Total!M:M)</f>
        <v>5</v>
      </c>
      <c r="N23" s="12">
        <f t="shared" si="1"/>
        <v>4785</v>
      </c>
      <c r="O23" s="2" t="s">
        <v>15</v>
      </c>
      <c r="Q23" s="2">
        <v>1</v>
      </c>
      <c r="R23" s="2">
        <v>1</v>
      </c>
      <c r="S23" s="2">
        <v>1</v>
      </c>
      <c r="T23" s="2">
        <v>1</v>
      </c>
      <c r="U23" s="2">
        <v>2</v>
      </c>
      <c r="V23" s="2">
        <v>1</v>
      </c>
      <c r="W23" s="2">
        <v>2</v>
      </c>
      <c r="Y23" s="2">
        <v>2</v>
      </c>
      <c r="Z23" s="2">
        <v>1</v>
      </c>
    </row>
    <row r="24" spans="1:26" ht="90" customHeight="1" x14ac:dyDescent="0.25">
      <c r="A24" s="1"/>
      <c r="B24" s="3" t="s">
        <v>154</v>
      </c>
      <c r="C24" s="2" t="s">
        <v>0</v>
      </c>
      <c r="D24" s="2" t="s">
        <v>1</v>
      </c>
      <c r="E24" s="3" t="s">
        <v>152</v>
      </c>
      <c r="F24" s="3" t="s">
        <v>153</v>
      </c>
      <c r="G24" s="3" t="s">
        <v>122</v>
      </c>
      <c r="H24" s="1">
        <v>12</v>
      </c>
      <c r="I24" s="10">
        <f t="shared" si="3"/>
        <v>76.916666666666671</v>
      </c>
      <c r="J24" s="4">
        <f>SUMIF(Total!B:B,B24,Total!J:J)</f>
        <v>923</v>
      </c>
      <c r="K24" s="12">
        <v>49</v>
      </c>
      <c r="L24" s="12">
        <f t="shared" si="0"/>
        <v>45227</v>
      </c>
      <c r="M24" s="12">
        <f>_xlfn.XLOOKUP(B24,Total!B:B,Total!M:M)</f>
        <v>4.5</v>
      </c>
      <c r="N24" s="12">
        <f t="shared" si="1"/>
        <v>4153.5</v>
      </c>
      <c r="O24" s="2" t="s">
        <v>14</v>
      </c>
      <c r="P24" s="2">
        <v>2</v>
      </c>
      <c r="Q24" s="2">
        <v>2</v>
      </c>
      <c r="R24" s="2">
        <v>4</v>
      </c>
      <c r="S24" s="2">
        <v>2</v>
      </c>
      <c r="T24" s="2">
        <v>2</v>
      </c>
    </row>
    <row r="25" spans="1:26" ht="90" customHeight="1" x14ac:dyDescent="0.25">
      <c r="A25" s="1"/>
      <c r="B25" s="3" t="s">
        <v>139</v>
      </c>
      <c r="C25" s="2" t="s">
        <v>0</v>
      </c>
      <c r="D25" s="2" t="s">
        <v>1</v>
      </c>
      <c r="E25" s="3" t="s">
        <v>140</v>
      </c>
      <c r="F25" s="3" t="s">
        <v>141</v>
      </c>
      <c r="G25" s="3" t="s">
        <v>50</v>
      </c>
      <c r="H25" s="1">
        <v>12</v>
      </c>
      <c r="I25" s="10">
        <f t="shared" si="3"/>
        <v>72.916666666666671</v>
      </c>
      <c r="J25" s="4">
        <f>SUMIF(Total!B:B,B25,Total!J:J)</f>
        <v>875</v>
      </c>
      <c r="K25" s="12">
        <v>49</v>
      </c>
      <c r="L25" s="12">
        <f t="shared" si="0"/>
        <v>42875</v>
      </c>
      <c r="M25" s="12">
        <f>_xlfn.XLOOKUP(B25,Total!B:B,Total!M:M)</f>
        <v>4.5</v>
      </c>
      <c r="N25" s="12">
        <f t="shared" si="1"/>
        <v>3937.5</v>
      </c>
      <c r="O25" s="2" t="s">
        <v>14</v>
      </c>
      <c r="P25" s="2">
        <v>2</v>
      </c>
      <c r="Q25" s="2">
        <v>2</v>
      </c>
      <c r="R25" s="2">
        <v>4</v>
      </c>
      <c r="S25" s="2">
        <v>2</v>
      </c>
      <c r="T25" s="2">
        <v>2</v>
      </c>
    </row>
    <row r="26" spans="1:26" ht="90" customHeight="1" x14ac:dyDescent="0.25">
      <c r="A26" s="1"/>
      <c r="B26" s="3" t="s">
        <v>166</v>
      </c>
      <c r="C26" s="2" t="s">
        <v>0</v>
      </c>
      <c r="D26" s="2" t="s">
        <v>1</v>
      </c>
      <c r="E26" s="3" t="s">
        <v>167</v>
      </c>
      <c r="F26" s="3" t="s">
        <v>168</v>
      </c>
      <c r="G26" s="3" t="s">
        <v>122</v>
      </c>
      <c r="H26" s="1">
        <v>12</v>
      </c>
      <c r="I26" s="10">
        <f t="shared" si="3"/>
        <v>72</v>
      </c>
      <c r="J26" s="4">
        <f>SUMIF(Total!B:B,B26,Total!J:J)</f>
        <v>864</v>
      </c>
      <c r="K26" s="12">
        <v>49</v>
      </c>
      <c r="L26" s="12">
        <f t="shared" si="0"/>
        <v>42336</v>
      </c>
      <c r="M26" s="12">
        <f>_xlfn.XLOOKUP(B26,Total!B:B,Total!M:M)</f>
        <v>4.5</v>
      </c>
      <c r="N26" s="12">
        <f t="shared" si="1"/>
        <v>3888</v>
      </c>
      <c r="O26" s="2" t="s">
        <v>14</v>
      </c>
      <c r="P26" s="2">
        <v>1</v>
      </c>
      <c r="Q26" s="2">
        <v>2</v>
      </c>
      <c r="R26" s="2">
        <v>4</v>
      </c>
      <c r="S26" s="2">
        <v>3</v>
      </c>
      <c r="T26" s="2">
        <v>2</v>
      </c>
    </row>
    <row r="27" spans="1:26" ht="90" customHeight="1" x14ac:dyDescent="0.25">
      <c r="A27" s="1"/>
      <c r="B27" s="3" t="s">
        <v>109</v>
      </c>
      <c r="C27" s="2" t="s">
        <v>0</v>
      </c>
      <c r="D27" s="2" t="s">
        <v>1</v>
      </c>
      <c r="E27" s="3" t="s">
        <v>110</v>
      </c>
      <c r="F27" s="3" t="s">
        <v>107</v>
      </c>
      <c r="G27" s="3" t="s">
        <v>111</v>
      </c>
      <c r="H27" s="1">
        <v>12</v>
      </c>
      <c r="I27" s="10">
        <f t="shared" si="3"/>
        <v>70.916666666666671</v>
      </c>
      <c r="J27" s="4">
        <f>SUMIF(Total!B:B,B27,Total!J:J)</f>
        <v>851</v>
      </c>
      <c r="K27" s="12">
        <v>49</v>
      </c>
      <c r="L27" s="12">
        <f t="shared" si="0"/>
        <v>41699</v>
      </c>
      <c r="M27" s="12">
        <f>_xlfn.XLOOKUP(B27,Total!B:B,Total!M:M)</f>
        <v>4.5</v>
      </c>
      <c r="N27" s="12">
        <f t="shared" si="1"/>
        <v>3829.5</v>
      </c>
      <c r="O27" s="2" t="s">
        <v>14</v>
      </c>
      <c r="P27" s="2">
        <v>2</v>
      </c>
      <c r="Q27" s="2">
        <v>2</v>
      </c>
      <c r="R27" s="2">
        <v>4</v>
      </c>
      <c r="S27" s="2">
        <v>2</v>
      </c>
      <c r="T27" s="2">
        <v>2</v>
      </c>
    </row>
    <row r="28" spans="1:26" ht="90" customHeight="1" x14ac:dyDescent="0.25">
      <c r="A28" s="1"/>
      <c r="B28" s="3" t="s">
        <v>138</v>
      </c>
      <c r="C28" s="2" t="s">
        <v>0</v>
      </c>
      <c r="D28" s="2" t="s">
        <v>2</v>
      </c>
      <c r="E28" s="3" t="s">
        <v>135</v>
      </c>
      <c r="F28" s="3" t="s">
        <v>136</v>
      </c>
      <c r="G28" s="3" t="s">
        <v>45</v>
      </c>
      <c r="H28" s="1">
        <v>12</v>
      </c>
      <c r="I28" s="10">
        <f t="shared" si="3"/>
        <v>68.833333333333329</v>
      </c>
      <c r="J28" s="4">
        <f>SUMIF(Total!B:B,B28,Total!J:J)</f>
        <v>826</v>
      </c>
      <c r="K28" s="12">
        <v>49</v>
      </c>
      <c r="L28" s="12">
        <f t="shared" si="0"/>
        <v>40474</v>
      </c>
      <c r="M28" s="12">
        <f>_xlfn.XLOOKUP(B28,Total!B:B,Total!M:M)</f>
        <v>5</v>
      </c>
      <c r="N28" s="12">
        <f t="shared" si="1"/>
        <v>4130</v>
      </c>
      <c r="O28" s="2" t="s">
        <v>14</v>
      </c>
      <c r="P28" s="2">
        <v>1</v>
      </c>
      <c r="Q28" s="2">
        <v>2</v>
      </c>
      <c r="R28" s="2">
        <v>4</v>
      </c>
      <c r="S28" s="2">
        <v>3</v>
      </c>
      <c r="T28" s="2">
        <v>2</v>
      </c>
    </row>
    <row r="29" spans="1:26" ht="90" customHeight="1" x14ac:dyDescent="0.25">
      <c r="A29" s="1"/>
      <c r="B29" s="3" t="s">
        <v>47</v>
      </c>
      <c r="C29" s="2" t="s">
        <v>0</v>
      </c>
      <c r="D29" s="2" t="s">
        <v>1</v>
      </c>
      <c r="E29" s="3" t="s">
        <v>48</v>
      </c>
      <c r="F29" s="3" t="s">
        <v>49</v>
      </c>
      <c r="G29" s="3" t="s">
        <v>50</v>
      </c>
      <c r="H29" s="1">
        <v>12</v>
      </c>
      <c r="I29" s="10">
        <f t="shared" si="3"/>
        <v>67.916666666666671</v>
      </c>
      <c r="J29" s="4">
        <f>SUMIF(Total!B:B,B29,Total!J:J)</f>
        <v>815</v>
      </c>
      <c r="K29" s="12">
        <v>49</v>
      </c>
      <c r="L29" s="12">
        <f t="shared" si="0"/>
        <v>39935</v>
      </c>
      <c r="M29" s="12">
        <f>_xlfn.XLOOKUP(B29,Total!B:B,Total!M:M)</f>
        <v>4.5</v>
      </c>
      <c r="N29" s="12">
        <f t="shared" si="1"/>
        <v>3667.5</v>
      </c>
      <c r="O29" s="2" t="s">
        <v>14</v>
      </c>
      <c r="P29" s="2">
        <v>2</v>
      </c>
      <c r="Q29" s="2">
        <v>2</v>
      </c>
      <c r="R29" s="2">
        <v>4</v>
      </c>
      <c r="S29" s="2">
        <v>2</v>
      </c>
      <c r="T29" s="2">
        <v>2</v>
      </c>
    </row>
    <row r="30" spans="1:26" ht="90" customHeight="1" x14ac:dyDescent="0.25">
      <c r="A30" s="1"/>
      <c r="B30" s="3" t="s">
        <v>172</v>
      </c>
      <c r="C30" s="2" t="s">
        <v>0</v>
      </c>
      <c r="D30" s="2" t="s">
        <v>1</v>
      </c>
      <c r="E30" s="3" t="s">
        <v>173</v>
      </c>
      <c r="F30" s="3" t="s">
        <v>63</v>
      </c>
      <c r="G30" s="3" t="s">
        <v>122</v>
      </c>
      <c r="H30" s="1">
        <v>12</v>
      </c>
      <c r="I30" s="10">
        <f t="shared" si="3"/>
        <v>67.833333333333329</v>
      </c>
      <c r="J30" s="4">
        <f>SUMIF(Total!B:B,B30,Total!J:J)</f>
        <v>814</v>
      </c>
      <c r="K30" s="12">
        <v>49</v>
      </c>
      <c r="L30" s="12">
        <f t="shared" si="0"/>
        <v>39886</v>
      </c>
      <c r="M30" s="12">
        <f>_xlfn.XLOOKUP(B30,Total!B:B,Total!M:M)</f>
        <v>4.5</v>
      </c>
      <c r="N30" s="12">
        <f t="shared" si="1"/>
        <v>3663</v>
      </c>
      <c r="O30" s="2" t="s">
        <v>14</v>
      </c>
      <c r="P30" s="2">
        <v>2</v>
      </c>
      <c r="Q30" s="2">
        <v>2</v>
      </c>
      <c r="R30" s="2">
        <v>4</v>
      </c>
      <c r="S30" s="2">
        <v>2</v>
      </c>
      <c r="T30" s="2">
        <v>2</v>
      </c>
    </row>
    <row r="31" spans="1:26" ht="90" customHeight="1" x14ac:dyDescent="0.25">
      <c r="A31" s="1"/>
      <c r="B31" s="3" t="s">
        <v>147</v>
      </c>
      <c r="C31" s="2" t="s">
        <v>0</v>
      </c>
      <c r="D31" s="2" t="s">
        <v>2</v>
      </c>
      <c r="E31" s="3" t="s">
        <v>148</v>
      </c>
      <c r="F31" s="3" t="s">
        <v>149</v>
      </c>
      <c r="G31" s="3" t="s">
        <v>150</v>
      </c>
      <c r="H31" s="1">
        <v>12</v>
      </c>
      <c r="I31" s="10">
        <f t="shared" si="3"/>
        <v>62.916666666666664</v>
      </c>
      <c r="J31" s="4">
        <f>SUMIF(Total!B:B,B31,Total!J:J)</f>
        <v>755</v>
      </c>
      <c r="K31" s="12">
        <v>49</v>
      </c>
      <c r="L31" s="12">
        <f t="shared" si="0"/>
        <v>36995</v>
      </c>
      <c r="M31" s="12">
        <f>_xlfn.XLOOKUP(B31,Total!B:B,Total!M:M)</f>
        <v>5</v>
      </c>
      <c r="N31" s="12">
        <f t="shared" si="1"/>
        <v>3775</v>
      </c>
      <c r="O31" s="2" t="s">
        <v>14</v>
      </c>
      <c r="P31" s="2">
        <v>2</v>
      </c>
      <c r="Q31" s="2">
        <v>2</v>
      </c>
      <c r="R31" s="2">
        <v>4</v>
      </c>
      <c r="S31" s="2">
        <v>2</v>
      </c>
      <c r="T31" s="2">
        <v>2</v>
      </c>
    </row>
    <row r="32" spans="1:26" ht="90" customHeight="1" x14ac:dyDescent="0.25">
      <c r="A32" s="1"/>
      <c r="B32" s="3" t="s">
        <v>151</v>
      </c>
      <c r="C32" s="2" t="s">
        <v>0</v>
      </c>
      <c r="D32" s="2" t="s">
        <v>1</v>
      </c>
      <c r="E32" s="3" t="s">
        <v>152</v>
      </c>
      <c r="F32" s="3" t="s">
        <v>153</v>
      </c>
      <c r="G32" s="3" t="s">
        <v>45</v>
      </c>
      <c r="H32" s="1">
        <v>12</v>
      </c>
      <c r="I32" s="10">
        <f t="shared" si="3"/>
        <v>61.833333333333336</v>
      </c>
      <c r="J32" s="4">
        <f>SUMIF(Total!B:B,B32,Total!J:J)</f>
        <v>742</v>
      </c>
      <c r="K32" s="12">
        <v>49</v>
      </c>
      <c r="L32" s="12">
        <f t="shared" si="0"/>
        <v>36358</v>
      </c>
      <c r="M32" s="12">
        <f>_xlfn.XLOOKUP(B32,Total!B:B,Total!M:M)</f>
        <v>4.5</v>
      </c>
      <c r="N32" s="12">
        <f t="shared" si="1"/>
        <v>3339</v>
      </c>
      <c r="O32" s="2" t="s">
        <v>14</v>
      </c>
      <c r="P32" s="2">
        <v>2</v>
      </c>
      <c r="Q32" s="2">
        <v>2</v>
      </c>
      <c r="R32" s="2">
        <v>4</v>
      </c>
      <c r="S32" s="2">
        <v>2</v>
      </c>
      <c r="T32" s="2">
        <v>2</v>
      </c>
    </row>
    <row r="33" spans="1:25" ht="90" customHeight="1" x14ac:dyDescent="0.25">
      <c r="A33" s="1"/>
      <c r="B33" s="3" t="s">
        <v>158</v>
      </c>
      <c r="C33" s="2" t="s">
        <v>0</v>
      </c>
      <c r="D33" s="2" t="s">
        <v>1</v>
      </c>
      <c r="E33" s="3" t="s">
        <v>156</v>
      </c>
      <c r="F33" s="3" t="s">
        <v>157</v>
      </c>
      <c r="G33" s="3" t="s">
        <v>45</v>
      </c>
      <c r="H33" s="1">
        <v>12</v>
      </c>
      <c r="I33" s="10">
        <f t="shared" si="3"/>
        <v>60.916666666666664</v>
      </c>
      <c r="J33" s="4">
        <f>SUMIF(Total!B:B,B33,Total!J:J)</f>
        <v>731</v>
      </c>
      <c r="K33" s="12">
        <v>49</v>
      </c>
      <c r="L33" s="12">
        <f t="shared" si="0"/>
        <v>35819</v>
      </c>
      <c r="M33" s="12">
        <f>_xlfn.XLOOKUP(B33,Total!B:B,Total!M:M)</f>
        <v>4.5</v>
      </c>
      <c r="N33" s="12">
        <f t="shared" si="1"/>
        <v>3289.5</v>
      </c>
      <c r="O33" s="2" t="s">
        <v>14</v>
      </c>
      <c r="P33" s="2">
        <v>2</v>
      </c>
      <c r="Q33" s="2">
        <v>2</v>
      </c>
      <c r="R33" s="2">
        <v>4</v>
      </c>
      <c r="S33" s="2">
        <v>2</v>
      </c>
      <c r="T33" s="2">
        <v>2</v>
      </c>
    </row>
    <row r="34" spans="1:25" ht="90" customHeight="1" x14ac:dyDescent="0.25">
      <c r="A34" s="1"/>
      <c r="B34" s="3" t="s">
        <v>144</v>
      </c>
      <c r="C34" s="2" t="s">
        <v>0</v>
      </c>
      <c r="D34" s="2" t="s">
        <v>4</v>
      </c>
      <c r="E34" s="3" t="s">
        <v>145</v>
      </c>
      <c r="F34" s="3" t="s">
        <v>146</v>
      </c>
      <c r="G34" s="3" t="s">
        <v>68</v>
      </c>
      <c r="H34" s="1">
        <v>12</v>
      </c>
      <c r="I34" s="10">
        <f t="shared" si="3"/>
        <v>59.75</v>
      </c>
      <c r="J34" s="4">
        <f>SUMIF(Total!B:B,B34,Total!J:J)</f>
        <v>717</v>
      </c>
      <c r="K34" s="12">
        <v>69</v>
      </c>
      <c r="L34" s="12">
        <f t="shared" si="0"/>
        <v>49473</v>
      </c>
      <c r="M34" s="12">
        <f>_xlfn.XLOOKUP(B34,Total!B:B,Total!M:M)</f>
        <v>5</v>
      </c>
      <c r="N34" s="12">
        <f t="shared" si="1"/>
        <v>3585</v>
      </c>
      <c r="O34" s="2" t="s">
        <v>14</v>
      </c>
      <c r="P34" s="2">
        <v>1</v>
      </c>
      <c r="Q34" s="2">
        <v>2</v>
      </c>
      <c r="R34" s="2">
        <v>3</v>
      </c>
      <c r="S34" s="2">
        <v>3</v>
      </c>
      <c r="T34" s="2">
        <v>2</v>
      </c>
      <c r="U34" s="2">
        <v>1</v>
      </c>
    </row>
    <row r="35" spans="1:25" ht="90" customHeight="1" x14ac:dyDescent="0.25">
      <c r="A35" s="1"/>
      <c r="B35" s="3" t="s">
        <v>112</v>
      </c>
      <c r="C35" s="2" t="s">
        <v>0</v>
      </c>
      <c r="D35" s="2" t="s">
        <v>1</v>
      </c>
      <c r="E35" s="3" t="s">
        <v>113</v>
      </c>
      <c r="F35" s="3" t="s">
        <v>63</v>
      </c>
      <c r="G35" s="3" t="s">
        <v>38</v>
      </c>
      <c r="H35" s="1">
        <v>12</v>
      </c>
      <c r="I35" s="10">
        <f t="shared" si="3"/>
        <v>56.833333333333336</v>
      </c>
      <c r="J35" s="4">
        <f>SUMIF(Total!B:B,B35,Total!J:J)</f>
        <v>682</v>
      </c>
      <c r="K35" s="12">
        <v>49</v>
      </c>
      <c r="L35" s="12">
        <f t="shared" si="0"/>
        <v>33418</v>
      </c>
      <c r="M35" s="12">
        <f>_xlfn.XLOOKUP(B35,Total!B:B,Total!M:M)</f>
        <v>4.5</v>
      </c>
      <c r="N35" s="12">
        <f t="shared" si="1"/>
        <v>3069</v>
      </c>
      <c r="O35" s="2" t="s">
        <v>14</v>
      </c>
      <c r="P35" s="2">
        <v>2</v>
      </c>
      <c r="Q35" s="2">
        <v>2</v>
      </c>
      <c r="R35" s="2">
        <v>4</v>
      </c>
      <c r="S35" s="2">
        <v>2</v>
      </c>
      <c r="T35" s="2">
        <v>2</v>
      </c>
    </row>
    <row r="36" spans="1:25" ht="90" customHeight="1" x14ac:dyDescent="0.25">
      <c r="A36" s="1"/>
      <c r="B36" s="3" t="s">
        <v>52</v>
      </c>
      <c r="C36" s="2" t="s">
        <v>0</v>
      </c>
      <c r="D36" s="2" t="s">
        <v>2</v>
      </c>
      <c r="E36" s="3" t="s">
        <v>53</v>
      </c>
      <c r="F36" s="3" t="s">
        <v>54</v>
      </c>
      <c r="G36" s="3" t="s">
        <v>45</v>
      </c>
      <c r="H36" s="1">
        <v>12</v>
      </c>
      <c r="I36" s="10">
        <f t="shared" si="3"/>
        <v>55.916666666666664</v>
      </c>
      <c r="J36" s="4">
        <f>SUMIF(Total!B:B,B36,Total!J:J)</f>
        <v>671</v>
      </c>
      <c r="K36" s="12">
        <v>49</v>
      </c>
      <c r="L36" s="12">
        <f t="shared" si="0"/>
        <v>32879</v>
      </c>
      <c r="M36" s="12">
        <f>_xlfn.XLOOKUP(B36,Total!B:B,Total!M:M)</f>
        <v>5</v>
      </c>
      <c r="N36" s="12">
        <f t="shared" si="1"/>
        <v>3355</v>
      </c>
      <c r="O36" s="2" t="s">
        <v>15</v>
      </c>
      <c r="P36" s="2">
        <v>1</v>
      </c>
      <c r="Q36" s="2">
        <v>1</v>
      </c>
      <c r="R36" s="2">
        <v>1</v>
      </c>
      <c r="S36" s="2">
        <v>2</v>
      </c>
      <c r="T36" s="2">
        <v>2</v>
      </c>
      <c r="U36" s="2">
        <v>2</v>
      </c>
      <c r="V36" s="2">
        <v>1</v>
      </c>
      <c r="W36" s="2">
        <v>1</v>
      </c>
      <c r="Y36" s="2">
        <v>1</v>
      </c>
    </row>
    <row r="37" spans="1:25" ht="90" customHeight="1" x14ac:dyDescent="0.25">
      <c r="A37" s="1"/>
      <c r="B37" s="3" t="s">
        <v>69</v>
      </c>
      <c r="C37" s="2" t="s">
        <v>0</v>
      </c>
      <c r="D37" s="2" t="s">
        <v>8</v>
      </c>
      <c r="E37" s="3" t="s">
        <v>70</v>
      </c>
      <c r="F37" s="3" t="s">
        <v>71</v>
      </c>
      <c r="G37" s="3" t="s">
        <v>72</v>
      </c>
      <c r="H37" s="1">
        <v>12</v>
      </c>
      <c r="I37" s="10">
        <f t="shared" si="3"/>
        <v>55.833333333333336</v>
      </c>
      <c r="J37" s="4">
        <f>SUMIF(Total!B:B,B37,Total!J:J)</f>
        <v>670</v>
      </c>
      <c r="K37" s="12">
        <v>79</v>
      </c>
      <c r="L37" s="12">
        <f t="shared" ref="L37:L68" si="4">K37*J37</f>
        <v>52930</v>
      </c>
      <c r="M37" s="12">
        <f>_xlfn.XLOOKUP(B37,Total!B:B,Total!M:M)</f>
        <v>5</v>
      </c>
      <c r="N37" s="12">
        <f t="shared" ref="N37:N68" si="5">M37*J37</f>
        <v>3350</v>
      </c>
      <c r="O37" s="2" t="s">
        <v>14</v>
      </c>
      <c r="P37" s="2">
        <v>2</v>
      </c>
      <c r="Q37" s="2">
        <v>2</v>
      </c>
      <c r="R37" s="2">
        <v>4</v>
      </c>
      <c r="S37" s="2">
        <v>2</v>
      </c>
      <c r="T37" s="2">
        <v>2</v>
      </c>
    </row>
    <row r="38" spans="1:25" ht="90" customHeight="1" x14ac:dyDescent="0.25">
      <c r="A38" s="1"/>
      <c r="B38" s="3" t="s">
        <v>133</v>
      </c>
      <c r="C38" s="2" t="s">
        <v>0</v>
      </c>
      <c r="D38" s="2" t="s">
        <v>2</v>
      </c>
      <c r="E38" s="3" t="s">
        <v>134</v>
      </c>
      <c r="F38" s="3" t="s">
        <v>63</v>
      </c>
      <c r="G38" s="3" t="s">
        <v>51</v>
      </c>
      <c r="H38" s="1">
        <v>12</v>
      </c>
      <c r="I38" s="10">
        <f t="shared" si="3"/>
        <v>53.916666666666664</v>
      </c>
      <c r="J38" s="4">
        <f>SUMIF(Total!B:B,B38,Total!J:J)</f>
        <v>647</v>
      </c>
      <c r="K38" s="12">
        <v>49</v>
      </c>
      <c r="L38" s="12">
        <f t="shared" si="4"/>
        <v>31703</v>
      </c>
      <c r="M38" s="12">
        <f>_xlfn.XLOOKUP(B38,Total!B:B,Total!M:M)</f>
        <v>5</v>
      </c>
      <c r="N38" s="12">
        <f t="shared" si="5"/>
        <v>3235</v>
      </c>
      <c r="O38" s="2" t="s">
        <v>14</v>
      </c>
      <c r="P38" s="2">
        <v>2</v>
      </c>
      <c r="Q38" s="2">
        <v>2</v>
      </c>
      <c r="R38" s="2">
        <v>4</v>
      </c>
      <c r="S38" s="2">
        <v>2</v>
      </c>
      <c r="T38" s="2">
        <v>2</v>
      </c>
    </row>
    <row r="39" spans="1:25" ht="90" customHeight="1" x14ac:dyDescent="0.25">
      <c r="A39" s="1"/>
      <c r="B39" s="3" t="s">
        <v>142</v>
      </c>
      <c r="C39" s="2" t="s">
        <v>0</v>
      </c>
      <c r="D39" s="2" t="s">
        <v>1</v>
      </c>
      <c r="E39" s="3" t="s">
        <v>140</v>
      </c>
      <c r="F39" s="3" t="s">
        <v>141</v>
      </c>
      <c r="G39" s="3" t="s">
        <v>62</v>
      </c>
      <c r="H39" s="1">
        <v>12</v>
      </c>
      <c r="I39" s="10">
        <f t="shared" si="3"/>
        <v>52.916666666666664</v>
      </c>
      <c r="J39" s="4">
        <f>SUMIF(Total!B:B,B39,Total!J:J)</f>
        <v>635</v>
      </c>
      <c r="K39" s="12">
        <v>49</v>
      </c>
      <c r="L39" s="12">
        <f t="shared" si="4"/>
        <v>31115</v>
      </c>
      <c r="M39" s="12">
        <f>_xlfn.XLOOKUP(B39,Total!B:B,Total!M:M)</f>
        <v>4.5</v>
      </c>
      <c r="N39" s="12">
        <f t="shared" si="5"/>
        <v>2857.5</v>
      </c>
      <c r="O39" s="2" t="s">
        <v>14</v>
      </c>
      <c r="P39" s="2">
        <v>2</v>
      </c>
      <c r="Q39" s="2">
        <v>2</v>
      </c>
      <c r="R39" s="2">
        <v>4</v>
      </c>
      <c r="S39" s="2">
        <v>2</v>
      </c>
      <c r="T39" s="2">
        <v>2</v>
      </c>
    </row>
    <row r="40" spans="1:25" ht="90" customHeight="1" x14ac:dyDescent="0.25">
      <c r="A40" s="1"/>
      <c r="B40" s="3" t="s">
        <v>40</v>
      </c>
      <c r="C40" s="2" t="s">
        <v>0</v>
      </c>
      <c r="D40" s="2" t="s">
        <v>3</v>
      </c>
      <c r="E40" s="3" t="s">
        <v>29</v>
      </c>
      <c r="F40" s="3" t="s">
        <v>30</v>
      </c>
      <c r="G40" s="3" t="s">
        <v>38</v>
      </c>
      <c r="H40" s="1">
        <v>9</v>
      </c>
      <c r="I40" s="10">
        <f t="shared" si="3"/>
        <v>67</v>
      </c>
      <c r="J40" s="4">
        <f>SUMIF(Total!B:B,B40,Total!J:J)</f>
        <v>603</v>
      </c>
      <c r="K40" s="12">
        <v>39</v>
      </c>
      <c r="L40" s="12">
        <f t="shared" si="4"/>
        <v>23517</v>
      </c>
      <c r="M40" s="12">
        <f>_xlfn.XLOOKUP(B40,Total!B:B,Total!M:M)</f>
        <v>4.5</v>
      </c>
      <c r="N40" s="12">
        <f t="shared" si="5"/>
        <v>2713.5</v>
      </c>
      <c r="O40" s="2" t="s">
        <v>14</v>
      </c>
      <c r="P40" s="2">
        <v>2</v>
      </c>
      <c r="Q40" s="2">
        <v>2</v>
      </c>
      <c r="R40" s="2">
        <v>2</v>
      </c>
      <c r="S40" s="2">
        <v>2</v>
      </c>
      <c r="T40" s="2">
        <v>1</v>
      </c>
    </row>
    <row r="41" spans="1:25" ht="90" customHeight="1" x14ac:dyDescent="0.25">
      <c r="A41" s="1"/>
      <c r="B41" s="3" t="s">
        <v>64</v>
      </c>
      <c r="C41" s="2" t="s">
        <v>0</v>
      </c>
      <c r="D41" s="2" t="s">
        <v>2</v>
      </c>
      <c r="E41" s="3" t="s">
        <v>65</v>
      </c>
      <c r="F41" s="3" t="s">
        <v>66</v>
      </c>
      <c r="G41" s="3" t="s">
        <v>67</v>
      </c>
      <c r="H41" s="1">
        <v>12</v>
      </c>
      <c r="I41" s="10">
        <f t="shared" si="3"/>
        <v>49.916666666666664</v>
      </c>
      <c r="J41" s="4">
        <f>SUMIF(Total!B:B,B41,Total!J:J)</f>
        <v>599</v>
      </c>
      <c r="K41" s="12">
        <v>49</v>
      </c>
      <c r="L41" s="12">
        <f t="shared" si="4"/>
        <v>29351</v>
      </c>
      <c r="M41" s="12">
        <f>_xlfn.XLOOKUP(B41,Total!B:B,Total!M:M)</f>
        <v>5</v>
      </c>
      <c r="N41" s="12">
        <f t="shared" si="5"/>
        <v>2995</v>
      </c>
      <c r="O41" s="2" t="s">
        <v>14</v>
      </c>
      <c r="P41" s="2">
        <v>1</v>
      </c>
      <c r="Q41" s="2">
        <v>2</v>
      </c>
      <c r="R41" s="2">
        <v>4</v>
      </c>
      <c r="S41" s="2">
        <v>3</v>
      </c>
      <c r="T41" s="2">
        <v>2</v>
      </c>
    </row>
    <row r="42" spans="1:25" ht="90" customHeight="1" x14ac:dyDescent="0.25">
      <c r="A42" s="1"/>
      <c r="B42" s="3" t="s">
        <v>143</v>
      </c>
      <c r="C42" s="2" t="s">
        <v>0</v>
      </c>
      <c r="D42" s="2" t="s">
        <v>1</v>
      </c>
      <c r="E42" s="3" t="s">
        <v>140</v>
      </c>
      <c r="F42" s="3" t="s">
        <v>141</v>
      </c>
      <c r="G42" s="3" t="s">
        <v>122</v>
      </c>
      <c r="H42" s="1">
        <v>12</v>
      </c>
      <c r="I42" s="10">
        <f t="shared" si="3"/>
        <v>49</v>
      </c>
      <c r="J42" s="4">
        <f>SUMIF(Total!B:B,B42,Total!J:J)</f>
        <v>588</v>
      </c>
      <c r="K42" s="12">
        <v>49</v>
      </c>
      <c r="L42" s="12">
        <f t="shared" si="4"/>
        <v>28812</v>
      </c>
      <c r="M42" s="12">
        <f>_xlfn.XLOOKUP(B42,Total!B:B,Total!M:M)</f>
        <v>4.5</v>
      </c>
      <c r="N42" s="12">
        <f t="shared" si="5"/>
        <v>2646</v>
      </c>
      <c r="O42" s="2" t="s">
        <v>14</v>
      </c>
      <c r="P42" s="2">
        <v>2</v>
      </c>
      <c r="Q42" s="2">
        <v>2</v>
      </c>
      <c r="R42" s="2">
        <v>4</v>
      </c>
      <c r="S42" s="2">
        <v>2</v>
      </c>
      <c r="T42" s="2">
        <v>2</v>
      </c>
    </row>
    <row r="43" spans="1:25" ht="90" customHeight="1" x14ac:dyDescent="0.25">
      <c r="A43" s="1"/>
      <c r="B43" s="3" t="s">
        <v>161</v>
      </c>
      <c r="C43" s="2" t="s">
        <v>0</v>
      </c>
      <c r="D43" s="2" t="s">
        <v>1</v>
      </c>
      <c r="E43" s="3" t="s">
        <v>159</v>
      </c>
      <c r="F43" s="3" t="s">
        <v>160</v>
      </c>
      <c r="G43" s="3" t="s">
        <v>51</v>
      </c>
      <c r="H43" s="1">
        <v>12</v>
      </c>
      <c r="I43" s="10">
        <f t="shared" si="3"/>
        <v>42.916666666666664</v>
      </c>
      <c r="J43" s="4">
        <f>SUMIF(Total!B:B,B43,Total!J:J)</f>
        <v>515</v>
      </c>
      <c r="K43" s="12">
        <v>49</v>
      </c>
      <c r="L43" s="12">
        <f t="shared" si="4"/>
        <v>25235</v>
      </c>
      <c r="M43" s="12">
        <f>_xlfn.XLOOKUP(B43,Total!B:B,Total!M:M)</f>
        <v>4.5</v>
      </c>
      <c r="N43" s="12">
        <f t="shared" si="5"/>
        <v>2317.5</v>
      </c>
      <c r="O43" s="2" t="s">
        <v>14</v>
      </c>
      <c r="P43" s="2">
        <v>2</v>
      </c>
      <c r="Q43" s="2">
        <v>2</v>
      </c>
      <c r="R43" s="2">
        <v>4</v>
      </c>
      <c r="S43" s="2">
        <v>2</v>
      </c>
      <c r="T43" s="2">
        <v>2</v>
      </c>
    </row>
    <row r="44" spans="1:25" ht="90" customHeight="1" x14ac:dyDescent="0.25">
      <c r="A44" s="1" t="e" vm="2">
        <v>#VALUE!</v>
      </c>
      <c r="B44" s="3" t="s">
        <v>186</v>
      </c>
      <c r="C44" s="2" t="s">
        <v>0</v>
      </c>
      <c r="D44" s="2" t="s">
        <v>3</v>
      </c>
      <c r="E44" s="3" t="s">
        <v>29</v>
      </c>
      <c r="F44" s="3" t="s">
        <v>30</v>
      </c>
      <c r="G44" s="3" t="s">
        <v>31</v>
      </c>
      <c r="H44" s="1">
        <v>9</v>
      </c>
      <c r="I44" s="10">
        <f t="shared" si="3"/>
        <v>55</v>
      </c>
      <c r="J44" s="4">
        <f>SUMIF(Total!B:B,B44,Total!J:J)</f>
        <v>495</v>
      </c>
      <c r="K44" s="12">
        <v>39</v>
      </c>
      <c r="L44" s="12">
        <f t="shared" si="4"/>
        <v>19305</v>
      </c>
      <c r="M44" s="12">
        <v>5</v>
      </c>
      <c r="N44" s="12">
        <f t="shared" si="5"/>
        <v>2475</v>
      </c>
      <c r="O44" s="2" t="s">
        <v>14</v>
      </c>
      <c r="P44" s="2">
        <v>1</v>
      </c>
      <c r="Q44" s="2">
        <v>2</v>
      </c>
      <c r="R44" s="2">
        <v>2</v>
      </c>
      <c r="S44" s="2">
        <v>2</v>
      </c>
      <c r="T44" s="2">
        <v>2</v>
      </c>
    </row>
    <row r="45" spans="1:25" ht="90" customHeight="1" x14ac:dyDescent="0.25">
      <c r="A45" s="1"/>
      <c r="B45" s="3" t="s">
        <v>105</v>
      </c>
      <c r="C45" s="2" t="s">
        <v>0</v>
      </c>
      <c r="D45" s="2" t="s">
        <v>1</v>
      </c>
      <c r="E45" s="3" t="s">
        <v>106</v>
      </c>
      <c r="F45" s="3" t="s">
        <v>107</v>
      </c>
      <c r="G45" s="3" t="s">
        <v>72</v>
      </c>
      <c r="H45" s="1">
        <v>12</v>
      </c>
      <c r="I45" s="10">
        <f t="shared" si="3"/>
        <v>40.916666666666664</v>
      </c>
      <c r="J45" s="4">
        <f>SUMIF(Total!B:B,B45,Total!J:J)</f>
        <v>491</v>
      </c>
      <c r="K45" s="12">
        <v>49</v>
      </c>
      <c r="L45" s="12">
        <f t="shared" si="4"/>
        <v>24059</v>
      </c>
      <c r="M45" s="12">
        <f>_xlfn.XLOOKUP(B45,Total!B:B,Total!M:M)</f>
        <v>4.5</v>
      </c>
      <c r="N45" s="12">
        <f t="shared" si="5"/>
        <v>2209.5</v>
      </c>
      <c r="O45" s="2" t="s">
        <v>14</v>
      </c>
      <c r="P45" s="2">
        <v>2</v>
      </c>
      <c r="Q45" s="2">
        <v>2</v>
      </c>
      <c r="R45" s="2">
        <v>4</v>
      </c>
      <c r="S45" s="2">
        <v>2</v>
      </c>
      <c r="T45" s="2">
        <v>2</v>
      </c>
    </row>
    <row r="46" spans="1:25" ht="90" customHeight="1" x14ac:dyDescent="0.25">
      <c r="A46" s="1"/>
      <c r="B46" s="3" t="s">
        <v>169</v>
      </c>
      <c r="C46" s="2" t="s">
        <v>0</v>
      </c>
      <c r="D46" s="2" t="s">
        <v>4</v>
      </c>
      <c r="E46" s="3" t="s">
        <v>170</v>
      </c>
      <c r="F46" s="3" t="s">
        <v>171</v>
      </c>
      <c r="G46" s="3" t="s">
        <v>62</v>
      </c>
      <c r="H46" s="1">
        <v>12</v>
      </c>
      <c r="I46" s="10">
        <f t="shared" si="3"/>
        <v>39.833333333333336</v>
      </c>
      <c r="J46" s="4">
        <f>SUMIF(Total!B:B,B46,Total!J:J)</f>
        <v>478</v>
      </c>
      <c r="K46" s="12">
        <v>69</v>
      </c>
      <c r="L46" s="12">
        <f t="shared" si="4"/>
        <v>32982</v>
      </c>
      <c r="M46" s="12">
        <f>_xlfn.XLOOKUP(B46,Total!B:B,Total!M:M)</f>
        <v>5</v>
      </c>
      <c r="N46" s="12">
        <f t="shared" si="5"/>
        <v>2390</v>
      </c>
      <c r="O46" s="2" t="s">
        <v>14</v>
      </c>
      <c r="P46" s="2">
        <v>1</v>
      </c>
      <c r="Q46" s="2">
        <v>2</v>
      </c>
      <c r="R46" s="2">
        <v>4</v>
      </c>
      <c r="S46" s="2">
        <v>3</v>
      </c>
      <c r="T46" s="2">
        <v>2</v>
      </c>
    </row>
    <row r="47" spans="1:25" ht="90" customHeight="1" x14ac:dyDescent="0.25">
      <c r="A47" s="1"/>
      <c r="B47" s="3" t="s">
        <v>121</v>
      </c>
      <c r="C47" s="2" t="s">
        <v>0</v>
      </c>
      <c r="D47" s="2" t="s">
        <v>1</v>
      </c>
      <c r="E47" s="3" t="s">
        <v>119</v>
      </c>
      <c r="F47" s="3" t="s">
        <v>63</v>
      </c>
      <c r="G47" s="3" t="s">
        <v>122</v>
      </c>
      <c r="H47" s="1">
        <v>12</v>
      </c>
      <c r="I47" s="10">
        <f t="shared" si="3"/>
        <v>35</v>
      </c>
      <c r="J47" s="4">
        <f>SUMIF(Total!B:B,B47,Total!J:J)</f>
        <v>420</v>
      </c>
      <c r="K47" s="12">
        <v>49</v>
      </c>
      <c r="L47" s="12">
        <f t="shared" si="4"/>
        <v>20580</v>
      </c>
      <c r="M47" s="12">
        <f>_xlfn.XLOOKUP(B47,Total!B:B,Total!M:M)</f>
        <v>4.5</v>
      </c>
      <c r="N47" s="12">
        <f t="shared" si="5"/>
        <v>1890</v>
      </c>
      <c r="O47" s="2" t="s">
        <v>14</v>
      </c>
      <c r="P47" s="2">
        <v>2</v>
      </c>
      <c r="Q47" s="2">
        <v>2</v>
      </c>
      <c r="R47" s="2">
        <v>4</v>
      </c>
      <c r="S47" s="2">
        <v>2</v>
      </c>
      <c r="T47" s="2">
        <v>2</v>
      </c>
    </row>
    <row r="48" spans="1:25" ht="90" customHeight="1" x14ac:dyDescent="0.25">
      <c r="A48" s="1" t="e" vm="3">
        <v>#VALUE!</v>
      </c>
      <c r="B48" s="3" t="s">
        <v>200</v>
      </c>
      <c r="C48" s="2" t="s">
        <v>0</v>
      </c>
      <c r="D48" s="2" t="s">
        <v>1</v>
      </c>
      <c r="E48" s="3" t="s">
        <v>167</v>
      </c>
      <c r="F48" s="3" t="s">
        <v>168</v>
      </c>
      <c r="G48" s="3" t="s">
        <v>199</v>
      </c>
      <c r="H48" s="1">
        <v>12</v>
      </c>
      <c r="I48" s="10">
        <f t="shared" si="3"/>
        <v>32</v>
      </c>
      <c r="J48" s="4">
        <f>SUMIF(Total!B:B,B48,Total!J:J)</f>
        <v>384</v>
      </c>
      <c r="K48" s="12">
        <v>49</v>
      </c>
      <c r="L48" s="12">
        <f t="shared" si="4"/>
        <v>18816</v>
      </c>
      <c r="M48" s="12">
        <v>5</v>
      </c>
      <c r="N48" s="12">
        <f t="shared" si="5"/>
        <v>1920</v>
      </c>
      <c r="O48" s="2" t="s">
        <v>14</v>
      </c>
      <c r="P48" s="2">
        <v>1</v>
      </c>
      <c r="Q48" s="2">
        <v>2</v>
      </c>
      <c r="R48" s="2">
        <v>4</v>
      </c>
      <c r="S48" s="2">
        <v>3</v>
      </c>
    </row>
    <row r="49" spans="1:26" ht="90" customHeight="1" x14ac:dyDescent="0.25">
      <c r="A49" s="1"/>
      <c r="B49" s="3" t="s">
        <v>177</v>
      </c>
      <c r="C49" s="2" t="s">
        <v>0</v>
      </c>
      <c r="D49" s="2" t="s">
        <v>7</v>
      </c>
      <c r="E49" s="3" t="s">
        <v>175</v>
      </c>
      <c r="F49" s="3" t="s">
        <v>176</v>
      </c>
      <c r="G49" s="3" t="s">
        <v>55</v>
      </c>
      <c r="H49" s="1">
        <v>12</v>
      </c>
      <c r="I49" s="10">
        <f t="shared" si="3"/>
        <v>29.75</v>
      </c>
      <c r="J49" s="4">
        <f>SUMIF(Total!B:B,B49,Total!J:J)</f>
        <v>357</v>
      </c>
      <c r="K49" s="12">
        <v>89</v>
      </c>
      <c r="L49" s="12">
        <f t="shared" si="4"/>
        <v>31773</v>
      </c>
      <c r="M49" s="12">
        <f>_xlfn.XLOOKUP(B49,Total!B:B,Total!M:M)</f>
        <v>5</v>
      </c>
      <c r="N49" s="12">
        <f t="shared" si="5"/>
        <v>1785</v>
      </c>
      <c r="O49" s="2" t="s">
        <v>15</v>
      </c>
      <c r="Q49" s="2">
        <v>1</v>
      </c>
      <c r="R49" s="2">
        <v>1</v>
      </c>
      <c r="S49" s="2">
        <v>1</v>
      </c>
      <c r="T49" s="2">
        <v>1</v>
      </c>
      <c r="U49" s="2">
        <v>2</v>
      </c>
      <c r="V49" s="2">
        <v>1</v>
      </c>
      <c r="W49" s="2">
        <v>2</v>
      </c>
      <c r="Y49" s="2">
        <v>2</v>
      </c>
      <c r="Z49" s="2">
        <v>1</v>
      </c>
    </row>
    <row r="50" spans="1:26" ht="90" customHeight="1" x14ac:dyDescent="0.25">
      <c r="A50" s="1"/>
      <c r="B50" s="3" t="s">
        <v>123</v>
      </c>
      <c r="C50" s="2" t="s">
        <v>0</v>
      </c>
      <c r="D50" s="2" t="s">
        <v>1</v>
      </c>
      <c r="E50" s="3" t="s">
        <v>124</v>
      </c>
      <c r="F50" s="3" t="s">
        <v>125</v>
      </c>
      <c r="G50" s="3" t="s">
        <v>81</v>
      </c>
      <c r="H50" s="1">
        <v>12</v>
      </c>
      <c r="I50" s="10">
        <f t="shared" si="3"/>
        <v>22.916666666666668</v>
      </c>
      <c r="J50" s="4">
        <f>SUMIF(Total!B:B,B50,Total!J:J)</f>
        <v>275</v>
      </c>
      <c r="K50" s="12">
        <v>49</v>
      </c>
      <c r="L50" s="12">
        <f t="shared" si="4"/>
        <v>13475</v>
      </c>
      <c r="M50" s="12">
        <f>_xlfn.XLOOKUP(B50,Total!B:B,Total!M:M)</f>
        <v>4.5</v>
      </c>
      <c r="N50" s="12">
        <f t="shared" si="5"/>
        <v>1237.5</v>
      </c>
      <c r="O50" s="2" t="s">
        <v>14</v>
      </c>
      <c r="P50" s="2">
        <v>2</v>
      </c>
      <c r="Q50" s="2">
        <v>2</v>
      </c>
      <c r="R50" s="2">
        <v>4</v>
      </c>
      <c r="S50" s="2">
        <v>2</v>
      </c>
      <c r="T50" s="2">
        <v>2</v>
      </c>
    </row>
    <row r="51" spans="1:26" ht="90" customHeight="1" x14ac:dyDescent="0.25">
      <c r="A51" s="1" t="e" vm="4">
        <v>#VALUE!</v>
      </c>
      <c r="B51" s="3" t="s">
        <v>198</v>
      </c>
      <c r="C51" s="2" t="s">
        <v>0</v>
      </c>
      <c r="D51" s="2" t="s">
        <v>2</v>
      </c>
      <c r="E51" s="3" t="s">
        <v>135</v>
      </c>
      <c r="F51" s="3" t="s">
        <v>136</v>
      </c>
      <c r="G51" s="3" t="s">
        <v>199</v>
      </c>
      <c r="H51" s="1">
        <v>12</v>
      </c>
      <c r="I51" s="10">
        <f t="shared" si="3"/>
        <v>18</v>
      </c>
      <c r="J51" s="4">
        <f>SUMIF(Total!B:B,B51,Total!J:J)</f>
        <v>216</v>
      </c>
      <c r="K51" s="12">
        <v>49</v>
      </c>
      <c r="L51" s="12">
        <f t="shared" si="4"/>
        <v>10584</v>
      </c>
      <c r="M51" s="12">
        <v>6</v>
      </c>
      <c r="N51" s="12">
        <f t="shared" si="5"/>
        <v>1296</v>
      </c>
      <c r="O51" s="2" t="s">
        <v>14</v>
      </c>
      <c r="P51" s="2">
        <v>1</v>
      </c>
      <c r="Q51" s="2">
        <v>2</v>
      </c>
      <c r="R51" s="2">
        <v>4</v>
      </c>
      <c r="S51" s="2">
        <v>3</v>
      </c>
    </row>
    <row r="52" spans="1:26" ht="90" customHeight="1" x14ac:dyDescent="0.25">
      <c r="A52" s="1"/>
      <c r="B52" s="3" t="s">
        <v>130</v>
      </c>
      <c r="C52" s="2" t="s">
        <v>0</v>
      </c>
      <c r="D52" s="2" t="s">
        <v>4</v>
      </c>
      <c r="E52" s="3" t="s">
        <v>131</v>
      </c>
      <c r="F52" s="3" t="s">
        <v>132</v>
      </c>
      <c r="G52" s="3" t="s">
        <v>111</v>
      </c>
      <c r="H52" s="1">
        <v>12</v>
      </c>
      <c r="I52" s="10">
        <f t="shared" si="3"/>
        <v>15.833333333333334</v>
      </c>
      <c r="J52" s="4">
        <f>SUMIF(Total!B:B,B52,Total!J:J)</f>
        <v>190</v>
      </c>
      <c r="K52" s="12">
        <v>69</v>
      </c>
      <c r="L52" s="12">
        <f t="shared" si="4"/>
        <v>13110</v>
      </c>
      <c r="M52" s="12">
        <f>_xlfn.XLOOKUP(B52,Total!B:B,Total!M:M)</f>
        <v>5</v>
      </c>
      <c r="N52" s="12">
        <f t="shared" si="5"/>
        <v>950</v>
      </c>
      <c r="O52" s="2" t="s">
        <v>15</v>
      </c>
      <c r="Q52" s="2">
        <v>1</v>
      </c>
      <c r="R52" s="2">
        <v>1</v>
      </c>
      <c r="S52" s="2">
        <v>1</v>
      </c>
      <c r="T52" s="2">
        <v>1</v>
      </c>
      <c r="U52" s="2">
        <v>2</v>
      </c>
      <c r="V52" s="2">
        <v>1</v>
      </c>
      <c r="W52" s="2">
        <v>2</v>
      </c>
      <c r="X52" s="2">
        <v>1</v>
      </c>
      <c r="Y52" s="2">
        <v>1</v>
      </c>
      <c r="Z52" s="2">
        <v>1</v>
      </c>
    </row>
    <row r="53" spans="1:26" ht="90" customHeight="1" x14ac:dyDescent="0.25">
      <c r="A53" s="1"/>
      <c r="B53" s="3" t="s">
        <v>108</v>
      </c>
      <c r="C53" s="2" t="s">
        <v>0</v>
      </c>
      <c r="D53" s="2" t="s">
        <v>1</v>
      </c>
      <c r="E53" s="3" t="s">
        <v>106</v>
      </c>
      <c r="F53" s="3" t="s">
        <v>107</v>
      </c>
      <c r="G53" s="3" t="s">
        <v>100</v>
      </c>
      <c r="H53" s="1">
        <v>12</v>
      </c>
      <c r="I53" s="10">
        <f t="shared" si="3"/>
        <v>11</v>
      </c>
      <c r="J53" s="4">
        <f>SUMIF(Total!B:B,B53,Total!J:J)</f>
        <v>132</v>
      </c>
      <c r="K53" s="12">
        <v>49</v>
      </c>
      <c r="L53" s="12">
        <f t="shared" si="4"/>
        <v>6468</v>
      </c>
      <c r="M53" s="12">
        <f>_xlfn.XLOOKUP(B53,Total!B:B,Total!M:M)</f>
        <v>4.5</v>
      </c>
      <c r="N53" s="12">
        <f t="shared" si="5"/>
        <v>594</v>
      </c>
      <c r="O53" s="2" t="s">
        <v>14</v>
      </c>
      <c r="P53" s="2">
        <v>2</v>
      </c>
      <c r="Q53" s="2">
        <v>2</v>
      </c>
      <c r="R53" s="2">
        <v>4</v>
      </c>
      <c r="S53" s="2">
        <v>2</v>
      </c>
      <c r="T53" s="2">
        <v>2</v>
      </c>
    </row>
  </sheetData>
  <autoFilter ref="A4:Z53" xr:uid="{C1B09501-E835-4630-9800-D2CE5DB82E6A}">
    <sortState xmlns:xlrd2="http://schemas.microsoft.com/office/spreadsheetml/2017/richdata2" ref="A5:Z53">
      <sortCondition descending="1" ref="J4:J53"/>
    </sortState>
  </autoFilter>
  <mergeCells count="1">
    <mergeCell ref="O1:Z1"/>
  </mergeCells>
  <conditionalFormatting sqref="B1:B1048576">
    <cfRule type="duplicateValues" dxfId="2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4CD3-D93A-48FE-943C-69E9ADCE8DC6}">
  <sheetPr>
    <tabColor theme="9" tint="0.79998168889431442"/>
  </sheetPr>
  <dimension ref="A1:W17"/>
  <sheetViews>
    <sheetView zoomScaleNormal="100" workbookViewId="0">
      <pane xSplit="10" ySplit="3" topLeftCell="K4" activePane="bottomRight" state="frozen"/>
      <selection pane="topRight" activeCell="K1" sqref="K1"/>
      <selection pane="bottomLeft" activeCell="A8" sqref="A8"/>
      <selection pane="bottomRight" activeCell="B7" sqref="B7:G7"/>
    </sheetView>
  </sheetViews>
  <sheetFormatPr defaultColWidth="9.28515625" defaultRowHeight="15" x14ac:dyDescent="0.25"/>
  <cols>
    <col min="1" max="1" width="25.28515625" style="2" customWidth="1"/>
    <col min="2" max="2" width="32.28515625" style="2" customWidth="1"/>
    <col min="3" max="3" width="10" style="2" bestFit="1" customWidth="1"/>
    <col min="4" max="4" width="11.28515625" style="2" bestFit="1" customWidth="1"/>
    <col min="5" max="5" width="16.42578125" style="2" customWidth="1"/>
    <col min="6" max="6" width="32.42578125" style="2" customWidth="1"/>
    <col min="7" max="7" width="13.7109375" style="2" customWidth="1"/>
    <col min="8" max="8" width="7.42578125" style="2" bestFit="1" customWidth="1"/>
    <col min="9" max="9" width="8.28515625" style="2" bestFit="1" customWidth="1"/>
    <col min="10" max="10" width="11.42578125" style="5" bestFit="1" customWidth="1"/>
    <col min="11" max="11" width="8.42578125" style="13" bestFit="1" customWidth="1"/>
    <col min="12" max="12" width="12.5703125" style="13" bestFit="1" customWidth="1"/>
    <col min="13" max="13" width="9.42578125" style="13" customWidth="1"/>
    <col min="14" max="14" width="13" style="13" customWidth="1"/>
    <col min="15" max="15" width="7" style="2" bestFit="1" customWidth="1"/>
    <col min="16" max="16" width="3.28515625" style="2" bestFit="1" customWidth="1"/>
    <col min="17" max="17" width="4" style="2" bestFit="1" customWidth="1"/>
    <col min="18" max="18" width="3" style="2" bestFit="1" customWidth="1"/>
    <col min="19" max="19" width="4" style="2" bestFit="1" customWidth="1"/>
    <col min="20" max="20" width="3" style="2" bestFit="1" customWidth="1"/>
    <col min="21" max="21" width="4.28515625" style="2" bestFit="1" customWidth="1"/>
    <col min="22" max="22" width="3" style="2" bestFit="1" customWidth="1"/>
    <col min="23" max="23" width="4" style="2" bestFit="1" customWidth="1"/>
    <col min="24" max="16384" width="9.28515625" style="2"/>
  </cols>
  <sheetData>
    <row r="1" spans="1:23" x14ac:dyDescent="0.25">
      <c r="O1" s="26" t="s">
        <v>12</v>
      </c>
      <c r="P1" s="26"/>
      <c r="Q1" s="26"/>
      <c r="R1" s="26"/>
      <c r="S1" s="26"/>
      <c r="T1" s="26"/>
      <c r="U1" s="26"/>
      <c r="V1" s="26"/>
      <c r="W1" s="26"/>
    </row>
    <row r="2" spans="1:23" x14ac:dyDescent="0.25">
      <c r="J2" s="6">
        <f>SUM(J4:J17)</f>
        <v>8682</v>
      </c>
      <c r="K2" s="6"/>
      <c r="L2" s="14">
        <f>SUM(L4:L17)</f>
        <v>405133</v>
      </c>
      <c r="M2" s="6"/>
      <c r="N2" s="14">
        <f>SUM(N4:N17)</f>
        <v>37020.75</v>
      </c>
      <c r="O2" s="20" t="s">
        <v>13</v>
      </c>
      <c r="P2" s="22">
        <v>10</v>
      </c>
      <c r="Q2" s="22">
        <v>11</v>
      </c>
      <c r="R2" s="22">
        <v>12</v>
      </c>
      <c r="S2" s="22">
        <v>13</v>
      </c>
      <c r="T2" s="22">
        <v>1</v>
      </c>
      <c r="U2" s="22">
        <v>2</v>
      </c>
      <c r="V2" s="22">
        <v>3</v>
      </c>
      <c r="W2" s="22">
        <v>4</v>
      </c>
    </row>
    <row r="3" spans="1:23" s="16" customFormat="1" ht="30" x14ac:dyDescent="0.25">
      <c r="A3" s="15" t="s">
        <v>16</v>
      </c>
      <c r="B3" s="15" t="s">
        <v>17</v>
      </c>
      <c r="C3" s="15" t="s">
        <v>18</v>
      </c>
      <c r="D3" s="15" t="s">
        <v>19</v>
      </c>
      <c r="E3" s="15" t="s">
        <v>20</v>
      </c>
      <c r="F3" s="15" t="s">
        <v>21</v>
      </c>
      <c r="G3" s="15" t="s">
        <v>22</v>
      </c>
      <c r="H3" s="15" t="s">
        <v>23</v>
      </c>
      <c r="I3" s="15" t="s">
        <v>24</v>
      </c>
      <c r="J3" s="15" t="s">
        <v>25</v>
      </c>
      <c r="K3" s="15" t="s">
        <v>26</v>
      </c>
      <c r="L3" s="15" t="s">
        <v>27</v>
      </c>
      <c r="M3" s="17" t="s">
        <v>192</v>
      </c>
      <c r="N3" s="17" t="s">
        <v>193</v>
      </c>
      <c r="O3" s="18"/>
      <c r="P3" s="21"/>
      <c r="Q3" s="21"/>
      <c r="R3" s="21"/>
      <c r="S3" s="21"/>
      <c r="T3" s="21"/>
      <c r="U3" s="21"/>
      <c r="V3" s="21"/>
      <c r="W3" s="21"/>
    </row>
    <row r="4" spans="1:23" ht="90" customHeight="1" x14ac:dyDescent="0.25">
      <c r="A4" s="1"/>
      <c r="B4" s="3" t="s">
        <v>56</v>
      </c>
      <c r="C4" s="2" t="s">
        <v>9</v>
      </c>
      <c r="D4" s="2" t="s">
        <v>10</v>
      </c>
      <c r="E4" s="3" t="s">
        <v>57</v>
      </c>
      <c r="F4" s="3" t="s">
        <v>58</v>
      </c>
      <c r="G4" s="3" t="s">
        <v>59</v>
      </c>
      <c r="H4" s="1">
        <v>12</v>
      </c>
      <c r="I4" s="10">
        <f t="shared" ref="I4:I17" si="0">J4/H4</f>
        <v>141.83333333333334</v>
      </c>
      <c r="J4" s="4">
        <f>_xlfn.XLOOKUP(B4,Total!B:B,Total!J:J)</f>
        <v>1702</v>
      </c>
      <c r="K4" s="12">
        <v>39</v>
      </c>
      <c r="L4" s="12">
        <f t="shared" ref="L4:L17" si="1">K4*J4</f>
        <v>66378</v>
      </c>
      <c r="M4" s="12">
        <f>_xlfn.XLOOKUP(B4,Total!B:B,Total!M:M)</f>
        <v>3.75</v>
      </c>
      <c r="N4" s="12">
        <f t="shared" ref="N4:N17" si="2">M4*J4</f>
        <v>6382.5</v>
      </c>
      <c r="O4" s="2" t="s">
        <v>13</v>
      </c>
      <c r="P4" s="2">
        <v>1</v>
      </c>
      <c r="Q4" s="2">
        <v>1</v>
      </c>
      <c r="R4" s="2">
        <v>2</v>
      </c>
      <c r="S4" s="2">
        <v>2</v>
      </c>
      <c r="T4" s="2">
        <v>2</v>
      </c>
      <c r="U4" s="2">
        <v>2</v>
      </c>
      <c r="V4" s="2">
        <v>1</v>
      </c>
      <c r="W4" s="2">
        <v>1</v>
      </c>
    </row>
    <row r="5" spans="1:23" ht="90" customHeight="1" x14ac:dyDescent="0.25">
      <c r="A5" s="1"/>
      <c r="B5" s="3" t="s">
        <v>86</v>
      </c>
      <c r="C5" s="2" t="s">
        <v>9</v>
      </c>
      <c r="D5" s="2" t="s">
        <v>8</v>
      </c>
      <c r="E5" s="3" t="s">
        <v>87</v>
      </c>
      <c r="F5" s="3" t="s">
        <v>88</v>
      </c>
      <c r="G5" s="3" t="s">
        <v>76</v>
      </c>
      <c r="H5" s="1">
        <v>12</v>
      </c>
      <c r="I5" s="10">
        <f t="shared" si="0"/>
        <v>89.833333333333329</v>
      </c>
      <c r="J5" s="4">
        <f>_xlfn.XLOOKUP(B5,Total!B:B,Total!J:J)</f>
        <v>1078</v>
      </c>
      <c r="K5" s="12">
        <v>39</v>
      </c>
      <c r="L5" s="12">
        <f t="shared" si="1"/>
        <v>42042</v>
      </c>
      <c r="M5" s="12">
        <f>_xlfn.XLOOKUP(B5,Total!B:B,Total!M:M)</f>
        <v>4.25</v>
      </c>
      <c r="N5" s="12">
        <f t="shared" si="2"/>
        <v>4581.5</v>
      </c>
      <c r="O5" s="2" t="s">
        <v>13</v>
      </c>
      <c r="P5" s="2">
        <v>1</v>
      </c>
      <c r="Q5" s="2">
        <v>1</v>
      </c>
      <c r="R5" s="2">
        <v>2</v>
      </c>
      <c r="S5" s="2">
        <v>2</v>
      </c>
      <c r="T5" s="2">
        <v>2</v>
      </c>
      <c r="U5" s="2">
        <v>2</v>
      </c>
      <c r="V5" s="2">
        <v>1</v>
      </c>
      <c r="W5" s="2">
        <v>1</v>
      </c>
    </row>
    <row r="6" spans="1:23" ht="90" customHeight="1" x14ac:dyDescent="0.25">
      <c r="A6" s="1"/>
      <c r="B6" s="3" t="s">
        <v>178</v>
      </c>
      <c r="C6" s="2" t="s">
        <v>9</v>
      </c>
      <c r="D6" s="2" t="s">
        <v>7</v>
      </c>
      <c r="E6" s="3" t="s">
        <v>179</v>
      </c>
      <c r="F6" s="3" t="s">
        <v>180</v>
      </c>
      <c r="G6" s="3" t="s">
        <v>181</v>
      </c>
      <c r="H6" s="1">
        <v>12</v>
      </c>
      <c r="I6" s="10">
        <f t="shared" si="0"/>
        <v>88.916666666666671</v>
      </c>
      <c r="J6" s="4">
        <f>_xlfn.XLOOKUP(B6,Total!B:B,Total!J:J)</f>
        <v>1067</v>
      </c>
      <c r="K6" s="12">
        <v>74</v>
      </c>
      <c r="L6" s="12">
        <f t="shared" si="1"/>
        <v>78958</v>
      </c>
      <c r="M6" s="12">
        <f>_xlfn.XLOOKUP(B6,Total!B:B,Total!M:M)</f>
        <v>5</v>
      </c>
      <c r="N6" s="12">
        <f t="shared" si="2"/>
        <v>5335</v>
      </c>
      <c r="O6" s="2" t="s">
        <v>13</v>
      </c>
      <c r="P6" s="2">
        <v>1</v>
      </c>
      <c r="Q6" s="2">
        <v>1</v>
      </c>
      <c r="R6" s="2">
        <v>2</v>
      </c>
      <c r="S6" s="2">
        <v>2</v>
      </c>
      <c r="T6" s="2">
        <v>2</v>
      </c>
      <c r="U6" s="2">
        <v>2</v>
      </c>
      <c r="V6" s="2">
        <v>1</v>
      </c>
      <c r="W6" s="2">
        <v>1</v>
      </c>
    </row>
    <row r="7" spans="1:23" ht="90" customHeight="1" x14ac:dyDescent="0.25">
      <c r="A7" s="1"/>
      <c r="B7" s="3" t="s">
        <v>60</v>
      </c>
      <c r="C7" s="2" t="s">
        <v>9</v>
      </c>
      <c r="D7" s="2" t="s">
        <v>10</v>
      </c>
      <c r="E7" s="3" t="s">
        <v>57</v>
      </c>
      <c r="F7" s="3" t="s">
        <v>58</v>
      </c>
      <c r="G7" s="3" t="s">
        <v>61</v>
      </c>
      <c r="H7" s="1">
        <v>12</v>
      </c>
      <c r="I7" s="10">
        <f t="shared" si="0"/>
        <v>79</v>
      </c>
      <c r="J7" s="4">
        <f>_xlfn.XLOOKUP(B7,Total!B:B,Total!J:J)</f>
        <v>948</v>
      </c>
      <c r="K7" s="12">
        <v>39</v>
      </c>
      <c r="L7" s="12">
        <f t="shared" si="1"/>
        <v>36972</v>
      </c>
      <c r="M7" s="12">
        <f>_xlfn.XLOOKUP(B7,Total!B:B,Total!M:M)</f>
        <v>3.75</v>
      </c>
      <c r="N7" s="12">
        <f t="shared" si="2"/>
        <v>3555</v>
      </c>
      <c r="O7" s="2" t="s">
        <v>13</v>
      </c>
      <c r="P7" s="2">
        <v>1</v>
      </c>
      <c r="Q7" s="2">
        <v>1</v>
      </c>
      <c r="R7" s="2">
        <v>2</v>
      </c>
      <c r="S7" s="2">
        <v>2</v>
      </c>
      <c r="T7" s="2">
        <v>2</v>
      </c>
      <c r="U7" s="2">
        <v>2</v>
      </c>
      <c r="V7" s="2">
        <v>1</v>
      </c>
      <c r="W7" s="2">
        <v>1</v>
      </c>
    </row>
    <row r="8" spans="1:23" ht="90" customHeight="1" x14ac:dyDescent="0.25">
      <c r="A8" s="1"/>
      <c r="B8" s="3" t="s">
        <v>73</v>
      </c>
      <c r="C8" s="2" t="s">
        <v>9</v>
      </c>
      <c r="D8" s="2" t="s">
        <v>8</v>
      </c>
      <c r="E8" s="3" t="s">
        <v>74</v>
      </c>
      <c r="F8" s="3" t="s">
        <v>75</v>
      </c>
      <c r="G8" s="3" t="s">
        <v>33</v>
      </c>
      <c r="H8" s="1">
        <v>12</v>
      </c>
      <c r="I8" s="10">
        <f t="shared" si="0"/>
        <v>67.75</v>
      </c>
      <c r="J8" s="4">
        <f>_xlfn.XLOOKUP(B8,Total!B:B,Total!J:J)</f>
        <v>813</v>
      </c>
      <c r="K8" s="12">
        <v>39</v>
      </c>
      <c r="L8" s="12">
        <f t="shared" si="1"/>
        <v>31707</v>
      </c>
      <c r="M8" s="12">
        <f>_xlfn.XLOOKUP(B8,Total!B:B,Total!M:M)</f>
        <v>4.25</v>
      </c>
      <c r="N8" s="12">
        <f t="shared" si="2"/>
        <v>3455.25</v>
      </c>
      <c r="O8" s="2" t="s">
        <v>13</v>
      </c>
      <c r="P8" s="2">
        <v>1</v>
      </c>
      <c r="Q8" s="2">
        <v>1</v>
      </c>
      <c r="R8" s="2">
        <v>2</v>
      </c>
      <c r="S8" s="2">
        <v>2</v>
      </c>
      <c r="T8" s="2">
        <v>2</v>
      </c>
      <c r="U8" s="2">
        <v>2</v>
      </c>
      <c r="V8" s="2">
        <v>1</v>
      </c>
      <c r="W8" s="2">
        <v>1</v>
      </c>
    </row>
    <row r="9" spans="1:23" ht="90" customHeight="1" x14ac:dyDescent="0.25">
      <c r="A9" s="1"/>
      <c r="B9" s="3" t="s">
        <v>89</v>
      </c>
      <c r="C9" s="2" t="s">
        <v>9</v>
      </c>
      <c r="D9" s="2" t="s">
        <v>8</v>
      </c>
      <c r="E9" s="3" t="s">
        <v>87</v>
      </c>
      <c r="F9" s="3" t="s">
        <v>88</v>
      </c>
      <c r="G9" s="3" t="s">
        <v>50</v>
      </c>
      <c r="H9" s="1">
        <v>12</v>
      </c>
      <c r="I9" s="10">
        <f t="shared" si="0"/>
        <v>61</v>
      </c>
      <c r="J9" s="4">
        <f>_xlfn.XLOOKUP(B9,Total!B:B,Total!J:J)</f>
        <v>732</v>
      </c>
      <c r="K9" s="12">
        <v>39</v>
      </c>
      <c r="L9" s="12">
        <f t="shared" si="1"/>
        <v>28548</v>
      </c>
      <c r="M9" s="12">
        <f>_xlfn.XLOOKUP(B9,Total!B:B,Total!M:M)</f>
        <v>4.25</v>
      </c>
      <c r="N9" s="12">
        <f t="shared" si="2"/>
        <v>3111</v>
      </c>
      <c r="O9" s="2" t="s">
        <v>13</v>
      </c>
      <c r="P9" s="2">
        <v>1</v>
      </c>
      <c r="Q9" s="2">
        <v>1</v>
      </c>
      <c r="R9" s="2">
        <v>2</v>
      </c>
      <c r="S9" s="2">
        <v>2</v>
      </c>
      <c r="T9" s="2">
        <v>2</v>
      </c>
      <c r="U9" s="2">
        <v>2</v>
      </c>
      <c r="V9" s="2">
        <v>1</v>
      </c>
      <c r="W9" s="2">
        <v>1</v>
      </c>
    </row>
    <row r="10" spans="1:23" ht="90" customHeight="1" x14ac:dyDescent="0.25">
      <c r="A10" s="1"/>
      <c r="B10" s="3" t="s">
        <v>85</v>
      </c>
      <c r="C10" s="2" t="s">
        <v>9</v>
      </c>
      <c r="D10" s="2" t="s">
        <v>7</v>
      </c>
      <c r="E10" s="3" t="s">
        <v>83</v>
      </c>
      <c r="F10" s="3" t="s">
        <v>84</v>
      </c>
      <c r="G10" s="3" t="s">
        <v>33</v>
      </c>
      <c r="H10" s="1">
        <v>12</v>
      </c>
      <c r="I10" s="10">
        <f t="shared" si="0"/>
        <v>48.916666666666664</v>
      </c>
      <c r="J10" s="4">
        <f>_xlfn.XLOOKUP(B10,Total!B:B,Total!J:J)</f>
        <v>587</v>
      </c>
      <c r="K10" s="12">
        <v>74</v>
      </c>
      <c r="L10" s="12">
        <f t="shared" si="1"/>
        <v>43438</v>
      </c>
      <c r="M10" s="12">
        <f>_xlfn.XLOOKUP(B10,Total!B:B,Total!M:M)</f>
        <v>5</v>
      </c>
      <c r="N10" s="12">
        <f t="shared" si="2"/>
        <v>2935</v>
      </c>
      <c r="O10" s="2" t="s">
        <v>13</v>
      </c>
      <c r="P10" s="2">
        <v>1</v>
      </c>
      <c r="Q10" s="2">
        <v>1</v>
      </c>
      <c r="R10" s="2">
        <v>2</v>
      </c>
      <c r="S10" s="2">
        <v>2</v>
      </c>
      <c r="T10" s="2">
        <v>2</v>
      </c>
      <c r="U10" s="2">
        <v>2</v>
      </c>
      <c r="V10" s="2">
        <v>1</v>
      </c>
      <c r="W10" s="2">
        <v>1</v>
      </c>
    </row>
    <row r="11" spans="1:23" ht="90" customHeight="1" x14ac:dyDescent="0.25">
      <c r="A11" s="1"/>
      <c r="B11" s="3" t="s">
        <v>90</v>
      </c>
      <c r="C11" s="2" t="s">
        <v>9</v>
      </c>
      <c r="D11" s="2" t="s">
        <v>2</v>
      </c>
      <c r="E11" s="3" t="s">
        <v>91</v>
      </c>
      <c r="F11" s="3" t="s">
        <v>92</v>
      </c>
      <c r="G11" s="3" t="s">
        <v>77</v>
      </c>
      <c r="H11" s="1">
        <v>12</v>
      </c>
      <c r="I11" s="10">
        <f t="shared" si="0"/>
        <v>35.833333333333336</v>
      </c>
      <c r="J11" s="4">
        <f>_xlfn.XLOOKUP(B11,Total!B:B,Total!J:J)</f>
        <v>430</v>
      </c>
      <c r="K11" s="12">
        <v>34</v>
      </c>
      <c r="L11" s="12">
        <f t="shared" si="1"/>
        <v>14620</v>
      </c>
      <c r="M11" s="12">
        <f>_xlfn.XLOOKUP(B11,Total!B:B,Total!M:M)</f>
        <v>3.75</v>
      </c>
      <c r="N11" s="12">
        <f t="shared" si="2"/>
        <v>1612.5</v>
      </c>
      <c r="O11" s="2" t="s">
        <v>13</v>
      </c>
      <c r="P11" s="2">
        <v>1</v>
      </c>
      <c r="Q11" s="2">
        <v>2</v>
      </c>
      <c r="R11" s="2">
        <v>2</v>
      </c>
      <c r="S11" s="2">
        <v>2</v>
      </c>
      <c r="T11" s="2">
        <v>2</v>
      </c>
      <c r="U11" s="2">
        <v>1</v>
      </c>
      <c r="V11" s="2">
        <v>1</v>
      </c>
    </row>
    <row r="12" spans="1:23" ht="90" customHeight="1" x14ac:dyDescent="0.25">
      <c r="A12" s="1" t="e" vm="5">
        <v>#VALUE!</v>
      </c>
      <c r="B12" s="3" t="s">
        <v>195</v>
      </c>
      <c r="C12" s="2" t="s">
        <v>9</v>
      </c>
      <c r="D12" s="2" t="s">
        <v>8</v>
      </c>
      <c r="E12" s="3" t="s">
        <v>196</v>
      </c>
      <c r="F12" s="3" t="s">
        <v>197</v>
      </c>
      <c r="G12" s="3" t="s">
        <v>76</v>
      </c>
      <c r="H12" s="1">
        <v>12</v>
      </c>
      <c r="I12" s="10">
        <f t="shared" si="0"/>
        <v>29.916666666666668</v>
      </c>
      <c r="J12" s="4">
        <f>_xlfn.XLOOKUP(B12,Total!B:B,Total!J:J)</f>
        <v>359</v>
      </c>
      <c r="K12" s="12">
        <v>39</v>
      </c>
      <c r="L12" s="12">
        <f t="shared" si="1"/>
        <v>14001</v>
      </c>
      <c r="M12" s="12">
        <v>5</v>
      </c>
      <c r="N12" s="12">
        <f t="shared" si="2"/>
        <v>1795</v>
      </c>
      <c r="O12" s="2" t="s">
        <v>13</v>
      </c>
      <c r="P12" s="2">
        <v>1</v>
      </c>
      <c r="Q12" s="2">
        <v>1</v>
      </c>
      <c r="R12" s="2">
        <v>2</v>
      </c>
      <c r="S12" s="2">
        <v>2</v>
      </c>
      <c r="T12" s="2">
        <v>2</v>
      </c>
      <c r="U12" s="2">
        <v>2</v>
      </c>
      <c r="V12" s="2">
        <v>1</v>
      </c>
      <c r="W12" s="2">
        <v>1</v>
      </c>
    </row>
    <row r="13" spans="1:23" ht="90" customHeight="1" x14ac:dyDescent="0.25">
      <c r="A13" s="1" t="e" vm="6">
        <v>#VALUE!</v>
      </c>
      <c r="B13" s="3" t="s">
        <v>194</v>
      </c>
      <c r="C13" s="2" t="s">
        <v>9</v>
      </c>
      <c r="D13" s="2" t="s">
        <v>8</v>
      </c>
      <c r="E13" s="3" t="s">
        <v>74</v>
      </c>
      <c r="F13" s="3" t="s">
        <v>75</v>
      </c>
      <c r="G13" s="3" t="s">
        <v>76</v>
      </c>
      <c r="H13" s="1">
        <v>12</v>
      </c>
      <c r="I13" s="10">
        <f t="shared" si="0"/>
        <v>28</v>
      </c>
      <c r="J13" s="4">
        <f>_xlfn.XLOOKUP(B13,Total!B:B,Total!J:J)</f>
        <v>336</v>
      </c>
      <c r="K13" s="12">
        <v>39</v>
      </c>
      <c r="L13" s="12">
        <f t="shared" si="1"/>
        <v>13104</v>
      </c>
      <c r="M13" s="12">
        <f>_xlfn.XLOOKUP(B13,Total!B:B,Total!M:M)</f>
        <v>4.25</v>
      </c>
      <c r="N13" s="12">
        <f t="shared" si="2"/>
        <v>1428</v>
      </c>
      <c r="O13" s="2" t="s">
        <v>13</v>
      </c>
      <c r="P13" s="2">
        <v>1</v>
      </c>
      <c r="Q13" s="2">
        <v>1</v>
      </c>
      <c r="R13" s="2">
        <v>2</v>
      </c>
      <c r="S13" s="2">
        <v>2</v>
      </c>
      <c r="T13" s="2">
        <v>2</v>
      </c>
      <c r="U13" s="2">
        <v>2</v>
      </c>
      <c r="V13" s="2">
        <v>1</v>
      </c>
      <c r="W13" s="2">
        <v>1</v>
      </c>
    </row>
    <row r="14" spans="1:23" ht="90" customHeight="1" x14ac:dyDescent="0.25">
      <c r="A14" s="1"/>
      <c r="B14" s="3" t="s">
        <v>82</v>
      </c>
      <c r="C14" s="2" t="s">
        <v>9</v>
      </c>
      <c r="D14" s="2" t="s">
        <v>7</v>
      </c>
      <c r="E14" s="3" t="s">
        <v>83</v>
      </c>
      <c r="F14" s="3" t="s">
        <v>84</v>
      </c>
      <c r="G14" s="3" t="s">
        <v>45</v>
      </c>
      <c r="H14" s="1">
        <v>12</v>
      </c>
      <c r="I14" s="10">
        <f t="shared" si="0"/>
        <v>26.833333333333332</v>
      </c>
      <c r="J14" s="4">
        <f>_xlfn.XLOOKUP(B14,Total!B:B,Total!J:J)</f>
        <v>322</v>
      </c>
      <c r="K14" s="12">
        <v>74</v>
      </c>
      <c r="L14" s="12">
        <f t="shared" si="1"/>
        <v>23828</v>
      </c>
      <c r="M14" s="12">
        <f>_xlfn.XLOOKUP(B14,Total!B:B,Total!M:M)</f>
        <v>5</v>
      </c>
      <c r="N14" s="12">
        <f t="shared" si="2"/>
        <v>1610</v>
      </c>
      <c r="O14" s="2" t="s">
        <v>13</v>
      </c>
      <c r="P14" s="2">
        <v>1</v>
      </c>
      <c r="Q14" s="2">
        <v>1</v>
      </c>
      <c r="R14" s="2">
        <v>2</v>
      </c>
      <c r="S14" s="2">
        <v>2</v>
      </c>
      <c r="T14" s="2">
        <v>2</v>
      </c>
      <c r="U14" s="2">
        <v>2</v>
      </c>
      <c r="V14" s="2">
        <v>1</v>
      </c>
      <c r="W14" s="2">
        <v>1</v>
      </c>
    </row>
    <row r="15" spans="1:23" ht="90" customHeight="1" x14ac:dyDescent="0.25">
      <c r="A15" s="1"/>
      <c r="B15" s="3" t="s">
        <v>93</v>
      </c>
      <c r="C15" s="2" t="s">
        <v>9</v>
      </c>
      <c r="D15" s="2" t="s">
        <v>8</v>
      </c>
      <c r="E15" s="3" t="s">
        <v>94</v>
      </c>
      <c r="F15" s="3" t="s">
        <v>95</v>
      </c>
      <c r="G15" s="3" t="s">
        <v>96</v>
      </c>
      <c r="H15" s="1">
        <v>12</v>
      </c>
      <c r="I15" s="10">
        <f t="shared" si="0"/>
        <v>10.833333333333334</v>
      </c>
      <c r="J15" s="4">
        <f>_xlfn.XLOOKUP(B15,Total!B:B,Total!J:J)</f>
        <v>130</v>
      </c>
      <c r="K15" s="12">
        <v>39</v>
      </c>
      <c r="L15" s="12">
        <f t="shared" si="1"/>
        <v>5070</v>
      </c>
      <c r="M15" s="12">
        <f>_xlfn.XLOOKUP(B15,Total!B:B,Total!M:M)</f>
        <v>4.25</v>
      </c>
      <c r="N15" s="12">
        <f t="shared" si="2"/>
        <v>552.5</v>
      </c>
      <c r="O15" s="2" t="s">
        <v>13</v>
      </c>
      <c r="P15" s="2">
        <v>1</v>
      </c>
      <c r="Q15" s="2">
        <v>1</v>
      </c>
      <c r="R15" s="2">
        <v>2</v>
      </c>
      <c r="S15" s="2">
        <v>2</v>
      </c>
      <c r="T15" s="2">
        <v>2</v>
      </c>
      <c r="U15" s="2">
        <v>2</v>
      </c>
      <c r="V15" s="2">
        <v>1</v>
      </c>
      <c r="W15" s="2">
        <v>1</v>
      </c>
    </row>
    <row r="16" spans="1:23" ht="90" customHeight="1" x14ac:dyDescent="0.25">
      <c r="A16" s="1"/>
      <c r="B16" s="3" t="s">
        <v>97</v>
      </c>
      <c r="C16" s="2" t="s">
        <v>9</v>
      </c>
      <c r="D16" s="2" t="s">
        <v>2</v>
      </c>
      <c r="E16" s="3" t="s">
        <v>98</v>
      </c>
      <c r="F16" s="3" t="s">
        <v>99</v>
      </c>
      <c r="G16" s="3" t="s">
        <v>45</v>
      </c>
      <c r="H16" s="1">
        <v>12</v>
      </c>
      <c r="I16" s="10">
        <f t="shared" si="0"/>
        <v>7.916666666666667</v>
      </c>
      <c r="J16" s="4">
        <f>_xlfn.XLOOKUP(B16,Total!B:B,Total!J:J)</f>
        <v>95</v>
      </c>
      <c r="K16" s="12">
        <v>34</v>
      </c>
      <c r="L16" s="12">
        <f t="shared" si="1"/>
        <v>3230</v>
      </c>
      <c r="M16" s="12">
        <f>_xlfn.XLOOKUP(B16,Total!B:B,Total!M:M)</f>
        <v>3.75</v>
      </c>
      <c r="N16" s="12">
        <f t="shared" si="2"/>
        <v>356.25</v>
      </c>
      <c r="O16" s="2" t="s">
        <v>13</v>
      </c>
      <c r="P16" s="2">
        <v>1</v>
      </c>
      <c r="Q16" s="2">
        <v>2</v>
      </c>
      <c r="R16" s="2">
        <v>2</v>
      </c>
      <c r="S16" s="2">
        <v>2</v>
      </c>
      <c r="T16" s="2">
        <v>2</v>
      </c>
      <c r="U16" s="2">
        <v>1</v>
      </c>
      <c r="V16" s="2">
        <v>1</v>
      </c>
    </row>
    <row r="17" spans="1:23" ht="90" customHeight="1" x14ac:dyDescent="0.25">
      <c r="A17" s="1"/>
      <c r="B17" s="3" t="s">
        <v>78</v>
      </c>
      <c r="C17" s="2" t="s">
        <v>9</v>
      </c>
      <c r="D17" s="2" t="s">
        <v>10</v>
      </c>
      <c r="E17" s="3" t="s">
        <v>79</v>
      </c>
      <c r="F17" s="3" t="s">
        <v>80</v>
      </c>
      <c r="G17" s="3" t="s">
        <v>81</v>
      </c>
      <c r="H17" s="1">
        <v>12</v>
      </c>
      <c r="I17" s="10">
        <f t="shared" si="0"/>
        <v>6.916666666666667</v>
      </c>
      <c r="J17" s="4">
        <f>_xlfn.XLOOKUP(B17,Total!B:B,Total!J:J)</f>
        <v>83</v>
      </c>
      <c r="K17" s="12">
        <v>39</v>
      </c>
      <c r="L17" s="12">
        <f t="shared" si="1"/>
        <v>3237</v>
      </c>
      <c r="M17" s="12">
        <f>_xlfn.XLOOKUP(B17,Total!B:B,Total!M:M)</f>
        <v>3.75</v>
      </c>
      <c r="N17" s="12">
        <f t="shared" si="2"/>
        <v>311.25</v>
      </c>
      <c r="O17" s="2" t="s">
        <v>13</v>
      </c>
      <c r="P17" s="2">
        <v>1</v>
      </c>
      <c r="Q17" s="2">
        <v>1</v>
      </c>
      <c r="R17" s="2">
        <v>2</v>
      </c>
      <c r="S17" s="2">
        <v>2</v>
      </c>
      <c r="T17" s="2">
        <v>2</v>
      </c>
      <c r="U17" s="2">
        <v>2</v>
      </c>
      <c r="V17" s="2">
        <v>1</v>
      </c>
      <c r="W17" s="2">
        <v>1</v>
      </c>
    </row>
  </sheetData>
  <autoFilter ref="A3:W16" xr:uid="{C1B09501-E835-4630-9800-D2CE5DB82E6A}">
    <sortState xmlns:xlrd2="http://schemas.microsoft.com/office/spreadsheetml/2017/richdata2" ref="A4:W17">
      <sortCondition descending="1" ref="J3:J16"/>
    </sortState>
  </autoFilter>
  <mergeCells count="1">
    <mergeCell ref="O1:W1"/>
  </mergeCells>
  <conditionalFormatting sqref="B14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Total</vt:lpstr>
      <vt:lpstr>Ladies</vt:lpstr>
      <vt:lpstr>Kids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Lieber, Rachel</dc:creator>
  <cp:keywords/>
  <dc:description/>
  <cp:lastModifiedBy>Bereznay, Lori</cp:lastModifiedBy>
  <cp:revision/>
  <dcterms:created xsi:type="dcterms:W3CDTF">2015-06-05T18:17:20Z</dcterms:created>
  <dcterms:modified xsi:type="dcterms:W3CDTF">2025-10-24T15:11:14Z</dcterms:modified>
  <cp:category/>
  <cp:contentStatus/>
</cp:coreProperties>
</file>